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7665" yWindow="285" windowWidth="7710" windowHeight="8430" tabRatio="745" activeTab="5"/>
  </bookViews>
  <sheets>
    <sheet name="KOPTAME" sheetId="11" r:id="rId1"/>
    <sheet name="1" sheetId="65" r:id="rId2"/>
    <sheet name="1-1" sheetId="62" r:id="rId3"/>
    <sheet name="1-2" sheetId="70" r:id="rId4"/>
    <sheet name="1-3" sheetId="71" r:id="rId5"/>
    <sheet name="1-4" sheetId="72" r:id="rId6"/>
  </sheets>
  <definedNames>
    <definedName name="_xlnm.Print_Area" localSheetId="1">'1'!$A$1:$J$62</definedName>
    <definedName name="_xlnm.Print_Area" localSheetId="2">'1-1'!$A$1:$P$102</definedName>
    <definedName name="_xlnm.Print_Area" localSheetId="3">'1-2'!$A$1:$P$69</definedName>
    <definedName name="_xlnm.Print_Area" localSheetId="4">'1-3'!$A$1:$P$42</definedName>
    <definedName name="_xlnm.Print_Area" localSheetId="5">'1-4'!$A$1:$P$85</definedName>
    <definedName name="_xlnm.Print_Area" localSheetId="0">KOPTAME!$A$1:$F$59</definedName>
    <definedName name="_xlnm.Print_Titles" localSheetId="2">'1-1'!$18:$20</definedName>
    <definedName name="_xlnm.Print_Titles" localSheetId="3">'1-2'!$18:$20</definedName>
    <definedName name="_xlnm.Print_Titles" localSheetId="4">'1-3'!$18:$20</definedName>
    <definedName name="_xlnm.Print_Titles" localSheetId="5">'1-4'!$18:$20</definedName>
  </definedNames>
  <calcPr calcId="145621"/>
</workbook>
</file>

<file path=xl/calcChain.xml><?xml version="1.0" encoding="utf-8"?>
<calcChain xmlns="http://schemas.openxmlformats.org/spreadsheetml/2006/main">
  <c r="D15" i="65" l="1"/>
  <c r="O44" i="72" l="1"/>
  <c r="N44" i="72"/>
  <c r="L44" i="72"/>
  <c r="H44" i="72"/>
  <c r="K44" i="72" s="1"/>
  <c r="O45" i="72"/>
  <c r="N45" i="72"/>
  <c r="L45" i="72"/>
  <c r="H45" i="72"/>
  <c r="M45" i="72" s="1"/>
  <c r="O66" i="72"/>
  <c r="N66" i="72"/>
  <c r="L66" i="72"/>
  <c r="H66" i="72"/>
  <c r="M66" i="72" s="1"/>
  <c r="O65" i="72"/>
  <c r="N65" i="72"/>
  <c r="L65" i="72"/>
  <c r="H65" i="72"/>
  <c r="K65" i="72" s="1"/>
  <c r="O64" i="72"/>
  <c r="N64" i="72"/>
  <c r="L64" i="72"/>
  <c r="H64" i="72"/>
  <c r="M64" i="72" s="1"/>
  <c r="O63" i="72"/>
  <c r="N63" i="72"/>
  <c r="L63" i="72"/>
  <c r="H63" i="72"/>
  <c r="M63" i="72" s="1"/>
  <c r="O62" i="72"/>
  <c r="N62" i="72"/>
  <c r="L62" i="72"/>
  <c r="H62" i="72"/>
  <c r="M62" i="72" s="1"/>
  <c r="O68" i="72"/>
  <c r="N68" i="72"/>
  <c r="L68" i="72"/>
  <c r="H68" i="72"/>
  <c r="M68" i="72" s="1"/>
  <c r="O67" i="72"/>
  <c r="N67" i="72"/>
  <c r="L67" i="72"/>
  <c r="H67" i="72"/>
  <c r="K67" i="72" s="1"/>
  <c r="O61" i="72"/>
  <c r="N61" i="72"/>
  <c r="L61" i="72"/>
  <c r="H61" i="72"/>
  <c r="M61" i="72" s="1"/>
  <c r="O60" i="72"/>
  <c r="N60" i="72"/>
  <c r="L60" i="72"/>
  <c r="H60" i="72"/>
  <c r="M60" i="72" s="1"/>
  <c r="O59" i="72"/>
  <c r="N59" i="72"/>
  <c r="L59" i="72"/>
  <c r="H59" i="72"/>
  <c r="M59" i="72" s="1"/>
  <c r="O58" i="72"/>
  <c r="N58" i="72"/>
  <c r="L58" i="72"/>
  <c r="H58" i="72"/>
  <c r="M58" i="72" s="1"/>
  <c r="O57" i="72"/>
  <c r="N57" i="72"/>
  <c r="L57" i="72"/>
  <c r="H57" i="72"/>
  <c r="M57" i="72" s="1"/>
  <c r="O56" i="72"/>
  <c r="N56" i="72"/>
  <c r="L56" i="72"/>
  <c r="H56" i="72"/>
  <c r="M56" i="72" s="1"/>
  <c r="O72" i="72"/>
  <c r="N72" i="72"/>
  <c r="L72" i="72"/>
  <c r="H72" i="72"/>
  <c r="K72" i="72" s="1"/>
  <c r="O71" i="72"/>
  <c r="N71" i="72"/>
  <c r="L71" i="72"/>
  <c r="H71" i="72"/>
  <c r="K71" i="72" s="1"/>
  <c r="O70" i="72"/>
  <c r="N70" i="72"/>
  <c r="L70" i="72"/>
  <c r="H70" i="72"/>
  <c r="K70" i="72" s="1"/>
  <c r="O69" i="72"/>
  <c r="N69" i="72"/>
  <c r="L69" i="72"/>
  <c r="H69" i="72"/>
  <c r="M69" i="72" s="1"/>
  <c r="O74" i="72"/>
  <c r="N74" i="72"/>
  <c r="L74" i="72"/>
  <c r="H74" i="72"/>
  <c r="K74" i="72" s="1"/>
  <c r="O73" i="72"/>
  <c r="N73" i="72"/>
  <c r="L73" i="72"/>
  <c r="H73" i="72"/>
  <c r="K73" i="72" s="1"/>
  <c r="O75" i="72"/>
  <c r="N75" i="72"/>
  <c r="L75" i="72"/>
  <c r="H75" i="72"/>
  <c r="M75" i="72" s="1"/>
  <c r="O53" i="72"/>
  <c r="N53" i="72"/>
  <c r="L53" i="72"/>
  <c r="H53" i="72"/>
  <c r="M53" i="72" s="1"/>
  <c r="K52" i="72"/>
  <c r="H52" i="72"/>
  <c r="O51" i="72"/>
  <c r="N51" i="72"/>
  <c r="L51" i="72"/>
  <c r="H51" i="72"/>
  <c r="M51" i="72" s="1"/>
  <c r="K50" i="72"/>
  <c r="H50" i="72"/>
  <c r="O55" i="72"/>
  <c r="N55" i="72"/>
  <c r="L55" i="72"/>
  <c r="H55" i="72"/>
  <c r="K55" i="72" s="1"/>
  <c r="K54" i="72"/>
  <c r="H54" i="72"/>
  <c r="O49" i="72"/>
  <c r="N49" i="72"/>
  <c r="L49" i="72"/>
  <c r="H49" i="72"/>
  <c r="M49" i="72" s="1"/>
  <c r="O48" i="72"/>
  <c r="N48" i="72"/>
  <c r="L48" i="72"/>
  <c r="H48" i="72"/>
  <c r="K48" i="72" s="1"/>
  <c r="H47" i="72"/>
  <c r="K47" i="72" s="1"/>
  <c r="O46" i="72"/>
  <c r="N46" i="72"/>
  <c r="L46" i="72"/>
  <c r="H46" i="72"/>
  <c r="M46" i="72" s="1"/>
  <c r="O43" i="72"/>
  <c r="N43" i="72"/>
  <c r="L43" i="72"/>
  <c r="H43" i="72"/>
  <c r="M43" i="72" s="1"/>
  <c r="O41" i="72"/>
  <c r="N41" i="72"/>
  <c r="L41" i="72"/>
  <c r="H41" i="72"/>
  <c r="M41" i="72" s="1"/>
  <c r="O40" i="72"/>
  <c r="N40" i="72"/>
  <c r="L40" i="72"/>
  <c r="H40" i="72"/>
  <c r="K40" i="72" s="1"/>
  <c r="O39" i="72"/>
  <c r="N39" i="72"/>
  <c r="L39" i="72"/>
  <c r="H39" i="72"/>
  <c r="M39" i="72" s="1"/>
  <c r="O36" i="72"/>
  <c r="N36" i="72"/>
  <c r="L36" i="72"/>
  <c r="H36" i="72"/>
  <c r="K36" i="72" s="1"/>
  <c r="O37" i="72"/>
  <c r="N37" i="72"/>
  <c r="L37" i="72"/>
  <c r="H37" i="72"/>
  <c r="M37" i="72" s="1"/>
  <c r="O35" i="72"/>
  <c r="N35" i="72"/>
  <c r="L35" i="72"/>
  <c r="H35" i="72"/>
  <c r="K35" i="72" s="1"/>
  <c r="O33" i="72"/>
  <c r="N33" i="72"/>
  <c r="L33" i="72"/>
  <c r="H33" i="72"/>
  <c r="M33" i="72" s="1"/>
  <c r="O32" i="72"/>
  <c r="N32" i="72"/>
  <c r="L32" i="72"/>
  <c r="H32" i="72"/>
  <c r="M32" i="72" s="1"/>
  <c r="O29" i="72"/>
  <c r="N29" i="72"/>
  <c r="L29" i="72"/>
  <c r="H29" i="72"/>
  <c r="M29" i="72" s="1"/>
  <c r="O24" i="72"/>
  <c r="N24" i="72"/>
  <c r="L24" i="72"/>
  <c r="H24" i="72"/>
  <c r="M24" i="72" s="1"/>
  <c r="O23" i="72"/>
  <c r="N23" i="72"/>
  <c r="L23" i="72"/>
  <c r="H23" i="72"/>
  <c r="K23" i="72" s="1"/>
  <c r="K22" i="72"/>
  <c r="H22" i="72"/>
  <c r="P45" i="72" l="1"/>
  <c r="P66" i="72"/>
  <c r="K57" i="72"/>
  <c r="M65" i="72"/>
  <c r="P65" i="72" s="1"/>
  <c r="P63" i="72"/>
  <c r="M44" i="72"/>
  <c r="P44" i="72" s="1"/>
  <c r="K45" i="72"/>
  <c r="P58" i="72"/>
  <c r="P61" i="72"/>
  <c r="M73" i="72"/>
  <c r="P73" i="72" s="1"/>
  <c r="P62" i="72"/>
  <c r="M67" i="72"/>
  <c r="P67" i="72" s="1"/>
  <c r="P57" i="72"/>
  <c r="M71" i="72"/>
  <c r="P71" i="72" s="1"/>
  <c r="P60" i="72"/>
  <c r="P64" i="72"/>
  <c r="P56" i="72"/>
  <c r="K62" i="72"/>
  <c r="P59" i="72"/>
  <c r="K64" i="72"/>
  <c r="K66" i="72"/>
  <c r="P68" i="72"/>
  <c r="K63" i="72"/>
  <c r="K59" i="72"/>
  <c r="M70" i="72"/>
  <c r="P70" i="72" s="1"/>
  <c r="K61" i="72"/>
  <c r="K56" i="72"/>
  <c r="K68" i="72"/>
  <c r="K58" i="72"/>
  <c r="P75" i="72"/>
  <c r="K60" i="72"/>
  <c r="P69" i="72"/>
  <c r="M72" i="72"/>
  <c r="P72" i="72" s="1"/>
  <c r="K69" i="72"/>
  <c r="M74" i="72"/>
  <c r="P74" i="72" s="1"/>
  <c r="K75" i="72"/>
  <c r="P29" i="72"/>
  <c r="P46" i="72"/>
  <c r="P53" i="72"/>
  <c r="K53" i="72"/>
  <c r="P51" i="72"/>
  <c r="K51" i="72"/>
  <c r="M55" i="72"/>
  <c r="P55" i="72" s="1"/>
  <c r="M48" i="72"/>
  <c r="P48" i="72" s="1"/>
  <c r="P49" i="72"/>
  <c r="K49" i="72"/>
  <c r="M40" i="72"/>
  <c r="P40" i="72" s="1"/>
  <c r="K46" i="72"/>
  <c r="P41" i="72"/>
  <c r="P43" i="72"/>
  <c r="K43" i="72"/>
  <c r="P37" i="72"/>
  <c r="P39" i="72"/>
  <c r="K39" i="72"/>
  <c r="K41" i="72"/>
  <c r="M35" i="72"/>
  <c r="P35" i="72" s="1"/>
  <c r="M36" i="72"/>
  <c r="P36" i="72" s="1"/>
  <c r="K37" i="72"/>
  <c r="P33" i="72"/>
  <c r="P32" i="72"/>
  <c r="K32" i="72"/>
  <c r="K33" i="72"/>
  <c r="P24" i="72"/>
  <c r="K29" i="72"/>
  <c r="M23" i="72"/>
  <c r="P23" i="72" s="1"/>
  <c r="K24" i="72"/>
  <c r="O75" i="62" l="1"/>
  <c r="N75" i="62"/>
  <c r="L75" i="62"/>
  <c r="H75" i="62"/>
  <c r="K75" i="62" s="1"/>
  <c r="O66" i="62"/>
  <c r="N66" i="62"/>
  <c r="L66" i="62"/>
  <c r="H66" i="62"/>
  <c r="M66" i="62" s="1"/>
  <c r="O65" i="62"/>
  <c r="N65" i="62"/>
  <c r="L65" i="62"/>
  <c r="H65" i="62"/>
  <c r="M65" i="62" s="1"/>
  <c r="O64" i="62"/>
  <c r="N64" i="62"/>
  <c r="L64" i="62"/>
  <c r="H64" i="62"/>
  <c r="M64" i="62" s="1"/>
  <c r="O61" i="62"/>
  <c r="N61" i="62"/>
  <c r="L61" i="62"/>
  <c r="H61" i="62"/>
  <c r="M61" i="62" s="1"/>
  <c r="O54" i="62"/>
  <c r="N54" i="62"/>
  <c r="L54" i="62"/>
  <c r="H54" i="62"/>
  <c r="M54" i="62" s="1"/>
  <c r="O53" i="62"/>
  <c r="N53" i="62"/>
  <c r="L53" i="62"/>
  <c r="H53" i="62"/>
  <c r="K53" i="62" s="1"/>
  <c r="O52" i="62"/>
  <c r="N52" i="62"/>
  <c r="L52" i="62"/>
  <c r="H52" i="62"/>
  <c r="K52" i="62" s="1"/>
  <c r="O51" i="62"/>
  <c r="N51" i="62"/>
  <c r="L51" i="62"/>
  <c r="H51" i="62"/>
  <c r="M51" i="62" s="1"/>
  <c r="O46" i="62"/>
  <c r="N46" i="62"/>
  <c r="L46" i="62"/>
  <c r="H46" i="62"/>
  <c r="M46" i="62" s="1"/>
  <c r="O45" i="62"/>
  <c r="N45" i="62"/>
  <c r="L45" i="62"/>
  <c r="H45" i="62"/>
  <c r="K45" i="62" s="1"/>
  <c r="O44" i="62"/>
  <c r="N44" i="62"/>
  <c r="L44" i="62"/>
  <c r="H44" i="62"/>
  <c r="M44" i="62" s="1"/>
  <c r="O43" i="62"/>
  <c r="N43" i="62"/>
  <c r="L43" i="62"/>
  <c r="H43" i="62"/>
  <c r="K43" i="62" s="1"/>
  <c r="O31" i="62"/>
  <c r="N31" i="62"/>
  <c r="L31" i="62"/>
  <c r="H31" i="62"/>
  <c r="M31" i="62" s="1"/>
  <c r="O33" i="62"/>
  <c r="N33" i="62"/>
  <c r="L33" i="62"/>
  <c r="H33" i="62"/>
  <c r="M33" i="62" s="1"/>
  <c r="O35" i="62"/>
  <c r="N35" i="62"/>
  <c r="L35" i="62"/>
  <c r="H35" i="62"/>
  <c r="M35" i="62" s="1"/>
  <c r="O34" i="62"/>
  <c r="N34" i="62"/>
  <c r="L34" i="62"/>
  <c r="H34" i="62"/>
  <c r="M34" i="62" s="1"/>
  <c r="O32" i="62"/>
  <c r="N32" i="62"/>
  <c r="L32" i="62"/>
  <c r="H32" i="62"/>
  <c r="M32" i="62" s="1"/>
  <c r="O93" i="62"/>
  <c r="N93" i="62"/>
  <c r="L93" i="62"/>
  <c r="H93" i="62"/>
  <c r="M93" i="62" s="1"/>
  <c r="O92" i="62"/>
  <c r="N92" i="62"/>
  <c r="L92" i="62"/>
  <c r="H92" i="62"/>
  <c r="K92" i="62" s="1"/>
  <c r="C12" i="62"/>
  <c r="C12" i="70"/>
  <c r="O58" i="70"/>
  <c r="N58" i="70"/>
  <c r="L58" i="70"/>
  <c r="H58" i="70"/>
  <c r="M58" i="70" s="1"/>
  <c r="P58" i="70" s="1"/>
  <c r="O57" i="70"/>
  <c r="N57" i="70"/>
  <c r="L57" i="70"/>
  <c r="H57" i="70"/>
  <c r="K57" i="70" s="1"/>
  <c r="O59" i="70"/>
  <c r="N59" i="70"/>
  <c r="L59" i="70"/>
  <c r="H59" i="70"/>
  <c r="K59" i="70" s="1"/>
  <c r="O56" i="70"/>
  <c r="N56" i="70"/>
  <c r="L56" i="70"/>
  <c r="H56" i="70"/>
  <c r="M56" i="70" s="1"/>
  <c r="P56" i="70" s="1"/>
  <c r="O55" i="70"/>
  <c r="N55" i="70"/>
  <c r="L55" i="70"/>
  <c r="H55" i="70"/>
  <c r="K55" i="70" s="1"/>
  <c r="O54" i="70"/>
  <c r="N54" i="70"/>
  <c r="L54" i="70"/>
  <c r="H54" i="70"/>
  <c r="M54" i="70" s="1"/>
  <c r="O53" i="70"/>
  <c r="N53" i="70"/>
  <c r="L53" i="70"/>
  <c r="H53" i="70"/>
  <c r="K53" i="70" s="1"/>
  <c r="O52" i="70"/>
  <c r="N52" i="70"/>
  <c r="L52" i="70"/>
  <c r="H52" i="70"/>
  <c r="K52" i="70" s="1"/>
  <c r="O49" i="70"/>
  <c r="N49" i="70"/>
  <c r="L49" i="70"/>
  <c r="H49" i="70"/>
  <c r="M49" i="70" s="1"/>
  <c r="O45" i="70"/>
  <c r="N45" i="70"/>
  <c r="L45" i="70"/>
  <c r="H45" i="70"/>
  <c r="K45" i="70" s="1"/>
  <c r="O44" i="70"/>
  <c r="N44" i="70"/>
  <c r="L44" i="70"/>
  <c r="H44" i="70"/>
  <c r="K44" i="70" s="1"/>
  <c r="O43" i="70"/>
  <c r="N43" i="70"/>
  <c r="L43" i="70"/>
  <c r="H43" i="70"/>
  <c r="K43" i="70" s="1"/>
  <c r="O51" i="70"/>
  <c r="N51" i="70"/>
  <c r="L51" i="70"/>
  <c r="H51" i="70"/>
  <c r="K51" i="70" s="1"/>
  <c r="O50" i="70"/>
  <c r="N50" i="70"/>
  <c r="L50" i="70"/>
  <c r="H50" i="70"/>
  <c r="K50" i="70" s="1"/>
  <c r="O48" i="70"/>
  <c r="N48" i="70"/>
  <c r="L48" i="70"/>
  <c r="H48" i="70"/>
  <c r="M48" i="70" s="1"/>
  <c r="O47" i="70"/>
  <c r="N47" i="70"/>
  <c r="L47" i="70"/>
  <c r="H47" i="70"/>
  <c r="M47" i="70" s="1"/>
  <c r="O46" i="70"/>
  <c r="N46" i="70"/>
  <c r="L46" i="70"/>
  <c r="H46" i="70"/>
  <c r="M46" i="70" s="1"/>
  <c r="O42" i="70"/>
  <c r="N42" i="70"/>
  <c r="L42" i="70"/>
  <c r="H42" i="70"/>
  <c r="M42" i="70" s="1"/>
  <c r="O41" i="70"/>
  <c r="N41" i="70"/>
  <c r="L41" i="70"/>
  <c r="H41" i="70"/>
  <c r="M41" i="70" s="1"/>
  <c r="O40" i="70"/>
  <c r="N40" i="70"/>
  <c r="L40" i="70"/>
  <c r="H40" i="70"/>
  <c r="K40" i="70" s="1"/>
  <c r="O39" i="70"/>
  <c r="N39" i="70"/>
  <c r="L39" i="70"/>
  <c r="H39" i="70"/>
  <c r="K39" i="70" s="1"/>
  <c r="O38" i="70"/>
  <c r="N38" i="70"/>
  <c r="L38" i="70"/>
  <c r="H38" i="70"/>
  <c r="K38" i="70" s="1"/>
  <c r="O37" i="70"/>
  <c r="N37" i="70"/>
  <c r="L37" i="70"/>
  <c r="H37" i="70"/>
  <c r="K37" i="70" s="1"/>
  <c r="O36" i="70"/>
  <c r="N36" i="70"/>
  <c r="L36" i="70"/>
  <c r="H36" i="70"/>
  <c r="M36" i="70" s="1"/>
  <c r="O35" i="70"/>
  <c r="N35" i="70"/>
  <c r="L35" i="70"/>
  <c r="H35" i="70"/>
  <c r="M35" i="70" s="1"/>
  <c r="O34" i="70"/>
  <c r="N34" i="70"/>
  <c r="L34" i="70"/>
  <c r="H34" i="70"/>
  <c r="M34" i="70" s="1"/>
  <c r="O33" i="70"/>
  <c r="N33" i="70"/>
  <c r="L33" i="70"/>
  <c r="H33" i="70"/>
  <c r="K33" i="70" s="1"/>
  <c r="O32" i="70"/>
  <c r="N32" i="70"/>
  <c r="L32" i="70"/>
  <c r="H32" i="70"/>
  <c r="K32" i="70" s="1"/>
  <c r="O31" i="70"/>
  <c r="N31" i="70"/>
  <c r="L31" i="70"/>
  <c r="H31" i="70"/>
  <c r="K31" i="70" s="1"/>
  <c r="O30" i="70"/>
  <c r="N30" i="70"/>
  <c r="L30" i="70"/>
  <c r="H30" i="70"/>
  <c r="M30" i="70" s="1"/>
  <c r="O29" i="70"/>
  <c r="N29" i="70"/>
  <c r="L29" i="70"/>
  <c r="H29" i="70"/>
  <c r="M29" i="70" s="1"/>
  <c r="O28" i="70"/>
  <c r="N28" i="70"/>
  <c r="L28" i="70"/>
  <c r="H28" i="70"/>
  <c r="M28" i="70" s="1"/>
  <c r="O27" i="70"/>
  <c r="N27" i="70"/>
  <c r="L27" i="70"/>
  <c r="H27" i="70"/>
  <c r="K27" i="70" s="1"/>
  <c r="O26" i="70"/>
  <c r="N26" i="70"/>
  <c r="L26" i="70"/>
  <c r="H26" i="70"/>
  <c r="M26" i="70" s="1"/>
  <c r="O25" i="70"/>
  <c r="N25" i="70"/>
  <c r="L25" i="70"/>
  <c r="H25" i="70"/>
  <c r="K25" i="70" s="1"/>
  <c r="O76" i="72"/>
  <c r="N76" i="72"/>
  <c r="L76" i="72"/>
  <c r="H76" i="72"/>
  <c r="M76" i="72" s="1"/>
  <c r="O30" i="72"/>
  <c r="N30" i="72"/>
  <c r="L30" i="72"/>
  <c r="H30" i="72"/>
  <c r="M30" i="72" s="1"/>
  <c r="O28" i="72"/>
  <c r="N28" i="72"/>
  <c r="L28" i="72"/>
  <c r="H28" i="72"/>
  <c r="K28" i="72" s="1"/>
  <c r="O27" i="72"/>
  <c r="N27" i="72"/>
  <c r="L27" i="72"/>
  <c r="H27" i="72"/>
  <c r="K27" i="72" s="1"/>
  <c r="O26" i="72"/>
  <c r="N26" i="72"/>
  <c r="L26" i="72"/>
  <c r="H26" i="72"/>
  <c r="M26" i="72" s="1"/>
  <c r="C12" i="72"/>
  <c r="C12" i="71"/>
  <c r="O33" i="71"/>
  <c r="N33" i="71"/>
  <c r="L33" i="71"/>
  <c r="H33" i="71"/>
  <c r="M33" i="71" s="1"/>
  <c r="O31" i="71"/>
  <c r="N31" i="71"/>
  <c r="L31" i="71"/>
  <c r="H31" i="71"/>
  <c r="K31" i="71" s="1"/>
  <c r="O30" i="71"/>
  <c r="N30" i="71"/>
  <c r="L30" i="71"/>
  <c r="H30" i="71"/>
  <c r="K30" i="71" s="1"/>
  <c r="K26" i="71"/>
  <c r="H26" i="71"/>
  <c r="O32" i="71"/>
  <c r="N32" i="71"/>
  <c r="L32" i="71"/>
  <c r="H32" i="71"/>
  <c r="M32" i="71" s="1"/>
  <c r="O29" i="71"/>
  <c r="N29" i="71"/>
  <c r="L29" i="71"/>
  <c r="H29" i="71"/>
  <c r="K29" i="71" s="1"/>
  <c r="O28" i="71"/>
  <c r="O27" i="71" s="1"/>
  <c r="N28" i="71"/>
  <c r="N27" i="71" s="1"/>
  <c r="L28" i="71"/>
  <c r="L27" i="71" s="1"/>
  <c r="H28" i="71"/>
  <c r="M28" i="71" s="1"/>
  <c r="K27" i="71"/>
  <c r="H27" i="71"/>
  <c r="A87" i="72"/>
  <c r="O84" i="72"/>
  <c r="H84" i="72"/>
  <c r="O77" i="72"/>
  <c r="N77" i="72"/>
  <c r="L77" i="72"/>
  <c r="H77" i="72"/>
  <c r="M77" i="72" s="1"/>
  <c r="P77" i="72" s="1"/>
  <c r="K21" i="72"/>
  <c r="H21" i="72"/>
  <c r="K17" i="72"/>
  <c r="C16" i="72"/>
  <c r="A16" i="72"/>
  <c r="C15" i="72"/>
  <c r="A15" i="72"/>
  <c r="C14" i="72"/>
  <c r="A14" i="72"/>
  <c r="C11" i="72"/>
  <c r="C10" i="72"/>
  <c r="C9" i="72"/>
  <c r="C8" i="72"/>
  <c r="C7" i="72"/>
  <c r="C6" i="72"/>
  <c r="C5" i="72"/>
  <c r="A3" i="72"/>
  <c r="C23" i="65" s="1"/>
  <c r="A2" i="72"/>
  <c r="B23" i="65" s="1"/>
  <c r="A44" i="71"/>
  <c r="O41" i="71"/>
  <c r="H41" i="71"/>
  <c r="P34" i="71"/>
  <c r="O34" i="71"/>
  <c r="N34" i="71"/>
  <c r="M34" i="71"/>
  <c r="L34" i="71"/>
  <c r="K34" i="71"/>
  <c r="H34" i="71"/>
  <c r="O25" i="71"/>
  <c r="N25" i="71"/>
  <c r="L25" i="71"/>
  <c r="H25" i="71"/>
  <c r="K25" i="71" s="1"/>
  <c r="O24" i="71"/>
  <c r="N24" i="71"/>
  <c r="L24" i="71"/>
  <c r="H24" i="71"/>
  <c r="M24" i="71" s="1"/>
  <c r="O23" i="71"/>
  <c r="N23" i="71"/>
  <c r="L23" i="71"/>
  <c r="H23" i="71"/>
  <c r="K23" i="71" s="1"/>
  <c r="K22" i="71"/>
  <c r="H22" i="71"/>
  <c r="K21" i="71"/>
  <c r="H21" i="71"/>
  <c r="K17" i="71"/>
  <c r="C16" i="71"/>
  <c r="A16" i="71"/>
  <c r="C15" i="71"/>
  <c r="A15" i="71"/>
  <c r="C14" i="71"/>
  <c r="A14" i="71"/>
  <c r="C11" i="71"/>
  <c r="C10" i="71"/>
  <c r="C9" i="71"/>
  <c r="C8" i="71"/>
  <c r="C7" i="71"/>
  <c r="C6" i="71"/>
  <c r="C5" i="71"/>
  <c r="A3" i="71"/>
  <c r="C22" i="65" s="1"/>
  <c r="A2" i="71"/>
  <c r="B22" i="65" s="1"/>
  <c r="A24" i="65"/>
  <c r="A25" i="65"/>
  <c r="A26" i="65"/>
  <c r="A27" i="65"/>
  <c r="A28" i="65"/>
  <c r="A29" i="65"/>
  <c r="A30" i="65"/>
  <c r="A31" i="65"/>
  <c r="A32" i="65"/>
  <c r="P61" i="62" l="1"/>
  <c r="P66" i="62"/>
  <c r="M30" i="71"/>
  <c r="L22" i="72"/>
  <c r="K77" i="72"/>
  <c r="M75" i="62"/>
  <c r="P75" i="62" s="1"/>
  <c r="P33" i="62"/>
  <c r="P51" i="62"/>
  <c r="P54" i="62"/>
  <c r="P65" i="62"/>
  <c r="K65" i="62"/>
  <c r="P35" i="62"/>
  <c r="P46" i="62"/>
  <c r="P64" i="62"/>
  <c r="K64" i="62"/>
  <c r="K66" i="62"/>
  <c r="K61" i="62"/>
  <c r="M45" i="62"/>
  <c r="P45" i="62" s="1"/>
  <c r="M53" i="62"/>
  <c r="P53" i="62" s="1"/>
  <c r="M52" i="62"/>
  <c r="P52" i="62" s="1"/>
  <c r="K54" i="62"/>
  <c r="P32" i="62"/>
  <c r="P44" i="62"/>
  <c r="K51" i="62"/>
  <c r="P34" i="62"/>
  <c r="P31" i="62"/>
  <c r="M43" i="62"/>
  <c r="P43" i="62" s="1"/>
  <c r="K46" i="62"/>
  <c r="K31" i="62"/>
  <c r="K44" i="62"/>
  <c r="K33" i="62"/>
  <c r="K34" i="62"/>
  <c r="K35" i="62"/>
  <c r="K32" i="62"/>
  <c r="P93" i="62"/>
  <c r="M92" i="62"/>
  <c r="P92" i="62" s="1"/>
  <c r="K93" i="62"/>
  <c r="P34" i="70"/>
  <c r="P46" i="70"/>
  <c r="M57" i="70"/>
  <c r="P57" i="70" s="1"/>
  <c r="P54" i="70"/>
  <c r="M53" i="70"/>
  <c r="K58" i="70"/>
  <c r="M55" i="70"/>
  <c r="P55" i="70" s="1"/>
  <c r="M59" i="70"/>
  <c r="P59" i="70" s="1"/>
  <c r="P53" i="70"/>
  <c r="M50" i="70"/>
  <c r="P50" i="70" s="1"/>
  <c r="P26" i="70"/>
  <c r="P29" i="70"/>
  <c r="M52" i="70"/>
  <c r="P52" i="70" s="1"/>
  <c r="K54" i="70"/>
  <c r="K56" i="70"/>
  <c r="P42" i="70"/>
  <c r="P49" i="70"/>
  <c r="M39" i="70"/>
  <c r="P39" i="70" s="1"/>
  <c r="P48" i="70"/>
  <c r="K49" i="70"/>
  <c r="P35" i="70"/>
  <c r="P41" i="70"/>
  <c r="M33" i="70"/>
  <c r="P33" i="70" s="1"/>
  <c r="M44" i="70"/>
  <c r="P44" i="70" s="1"/>
  <c r="K47" i="70"/>
  <c r="M43" i="70"/>
  <c r="P43" i="70" s="1"/>
  <c r="K41" i="70"/>
  <c r="M45" i="70"/>
  <c r="P45" i="70" s="1"/>
  <c r="P47" i="70"/>
  <c r="M40" i="70"/>
  <c r="P40" i="70" s="1"/>
  <c r="K42" i="70"/>
  <c r="K46" i="70"/>
  <c r="K48" i="70"/>
  <c r="M51" i="70"/>
  <c r="P51" i="70" s="1"/>
  <c r="M37" i="70"/>
  <c r="P37" i="70" s="1"/>
  <c r="P36" i="70"/>
  <c r="K34" i="70"/>
  <c r="M38" i="70"/>
  <c r="P38" i="70" s="1"/>
  <c r="K35" i="70"/>
  <c r="M31" i="70"/>
  <c r="P31" i="70" s="1"/>
  <c r="K36" i="70"/>
  <c r="P30" i="70"/>
  <c r="M32" i="70"/>
  <c r="P32" i="70" s="1"/>
  <c r="P28" i="70"/>
  <c r="K30" i="70"/>
  <c r="K29" i="70"/>
  <c r="M27" i="70"/>
  <c r="P27" i="70" s="1"/>
  <c r="K28" i="70"/>
  <c r="M25" i="70"/>
  <c r="P25" i="70" s="1"/>
  <c r="K26" i="70"/>
  <c r="P76" i="72"/>
  <c r="P22" i="72" s="1"/>
  <c r="P78" i="72" s="1"/>
  <c r="K76" i="72"/>
  <c r="P30" i="72"/>
  <c r="K30" i="72"/>
  <c r="M28" i="72"/>
  <c r="P28" i="72" s="1"/>
  <c r="M27" i="72"/>
  <c r="P27" i="72" s="1"/>
  <c r="P26" i="72"/>
  <c r="K26" i="72"/>
  <c r="P33" i="71"/>
  <c r="M29" i="71"/>
  <c r="M27" i="71" s="1"/>
  <c r="M25" i="71"/>
  <c r="K33" i="71"/>
  <c r="P29" i="71"/>
  <c r="P30" i="71"/>
  <c r="P32" i="71"/>
  <c r="M31" i="71"/>
  <c r="P31" i="71" s="1"/>
  <c r="L22" i="71"/>
  <c r="O22" i="71"/>
  <c r="M23" i="71"/>
  <c r="P23" i="71" s="1"/>
  <c r="P28" i="71"/>
  <c r="K32" i="71"/>
  <c r="K28" i="71"/>
  <c r="P25" i="71"/>
  <c r="P24" i="71"/>
  <c r="K24" i="71"/>
  <c r="N22" i="71"/>
  <c r="N35" i="71" s="1"/>
  <c r="L35" i="71" l="1"/>
  <c r="J22" i="65" s="1"/>
  <c r="P27" i="71"/>
  <c r="O35" i="71"/>
  <c r="O37" i="71" s="1"/>
  <c r="I22" i="65" s="1"/>
  <c r="P22" i="71"/>
  <c r="P35" i="71" s="1"/>
  <c r="M22" i="71"/>
  <c r="N36" i="71"/>
  <c r="P36" i="71" s="1"/>
  <c r="A71" i="70"/>
  <c r="O68" i="70"/>
  <c r="H68" i="70"/>
  <c r="P61" i="70"/>
  <c r="O61" i="70"/>
  <c r="N61" i="70"/>
  <c r="M61" i="70"/>
  <c r="L61" i="70"/>
  <c r="K61" i="70"/>
  <c r="H61" i="70"/>
  <c r="O60" i="70"/>
  <c r="N60" i="70"/>
  <c r="L60" i="70"/>
  <c r="H60" i="70"/>
  <c r="M60" i="70" s="1"/>
  <c r="O24" i="70"/>
  <c r="N24" i="70"/>
  <c r="L24" i="70"/>
  <c r="H24" i="70"/>
  <c r="M24" i="70" s="1"/>
  <c r="O23" i="70"/>
  <c r="N23" i="70"/>
  <c r="L23" i="70"/>
  <c r="H23" i="70"/>
  <c r="M23" i="70" s="1"/>
  <c r="K22" i="70"/>
  <c r="H22" i="70"/>
  <c r="K21" i="70"/>
  <c r="H21" i="70"/>
  <c r="K17" i="70"/>
  <c r="C16" i="70"/>
  <c r="A16" i="70"/>
  <c r="C15" i="70"/>
  <c r="A15" i="70"/>
  <c r="C14" i="70"/>
  <c r="A14" i="70"/>
  <c r="C11" i="70"/>
  <c r="C10" i="70"/>
  <c r="C9" i="70"/>
  <c r="C8" i="70"/>
  <c r="C7" i="70"/>
  <c r="C6" i="70"/>
  <c r="C5" i="70"/>
  <c r="A3" i="70"/>
  <c r="C21" i="65" s="1"/>
  <c r="A2" i="70"/>
  <c r="O91" i="62"/>
  <c r="N91" i="62"/>
  <c r="L91" i="62"/>
  <c r="H91" i="62"/>
  <c r="M91" i="62" s="1"/>
  <c r="K90" i="62"/>
  <c r="H90" i="62"/>
  <c r="P89" i="62"/>
  <c r="O89" i="62"/>
  <c r="N89" i="62"/>
  <c r="M89" i="62"/>
  <c r="L89" i="62"/>
  <c r="K89" i="62"/>
  <c r="H89" i="62"/>
  <c r="O82" i="62"/>
  <c r="N82" i="62"/>
  <c r="L82" i="62"/>
  <c r="H82" i="62"/>
  <c r="M82" i="62" s="1"/>
  <c r="K79" i="62"/>
  <c r="H79" i="62"/>
  <c r="P78" i="62"/>
  <c r="O78" i="62"/>
  <c r="N78" i="62"/>
  <c r="M78" i="62"/>
  <c r="L78" i="62"/>
  <c r="K78" i="62"/>
  <c r="H78" i="62"/>
  <c r="O72" i="62"/>
  <c r="N72" i="62"/>
  <c r="L72" i="62"/>
  <c r="H72" i="62"/>
  <c r="K72" i="62" s="1"/>
  <c r="O77" i="62"/>
  <c r="N77" i="62"/>
  <c r="L77" i="62"/>
  <c r="H77" i="62"/>
  <c r="M77" i="62" s="1"/>
  <c r="O57" i="62"/>
  <c r="N57" i="62"/>
  <c r="L57" i="62"/>
  <c r="H57" i="62"/>
  <c r="M57" i="62" s="1"/>
  <c r="O56" i="62"/>
  <c r="N56" i="62"/>
  <c r="L56" i="62"/>
  <c r="H56" i="62"/>
  <c r="M56" i="62" s="1"/>
  <c r="O59" i="62"/>
  <c r="N59" i="62"/>
  <c r="L59" i="62"/>
  <c r="H59" i="62"/>
  <c r="M59" i="62" s="1"/>
  <c r="O58" i="62"/>
  <c r="N58" i="62"/>
  <c r="L58" i="62"/>
  <c r="H58" i="62"/>
  <c r="K58" i="62" s="1"/>
  <c r="P37" i="62"/>
  <c r="O37" i="62"/>
  <c r="N37" i="62"/>
  <c r="M37" i="62"/>
  <c r="L37" i="62"/>
  <c r="K37" i="62"/>
  <c r="H37" i="62"/>
  <c r="O36" i="62"/>
  <c r="N36" i="62"/>
  <c r="L36" i="62"/>
  <c r="H36" i="62"/>
  <c r="M36" i="62" s="1"/>
  <c r="O30" i="62"/>
  <c r="N30" i="62"/>
  <c r="L30" i="62"/>
  <c r="H30" i="62"/>
  <c r="K30" i="62" s="1"/>
  <c r="O29" i="62"/>
  <c r="N29" i="62"/>
  <c r="L29" i="62"/>
  <c r="H29" i="62"/>
  <c r="M29" i="62" s="1"/>
  <c r="K28" i="62"/>
  <c r="H28" i="62"/>
  <c r="M35" i="71" l="1"/>
  <c r="M37" i="71" s="1"/>
  <c r="G22" i="65" s="1"/>
  <c r="L90" i="62"/>
  <c r="P82" i="62"/>
  <c r="P24" i="70"/>
  <c r="N37" i="71"/>
  <c r="B21" i="65"/>
  <c r="P60" i="70"/>
  <c r="L22" i="70"/>
  <c r="L62" i="70" s="1"/>
  <c r="J21" i="65" s="1"/>
  <c r="O22" i="70"/>
  <c r="O62" i="70" s="1"/>
  <c r="O64" i="70" s="1"/>
  <c r="I21" i="65" s="1"/>
  <c r="N22" i="70"/>
  <c r="N62" i="70" s="1"/>
  <c r="M22" i="70"/>
  <c r="M62" i="70" s="1"/>
  <c r="P23" i="70"/>
  <c r="P22" i="70" s="1"/>
  <c r="P62" i="70" s="1"/>
  <c r="K24" i="70"/>
  <c r="K23" i="70"/>
  <c r="K60" i="70"/>
  <c r="N90" i="62"/>
  <c r="O90" i="62"/>
  <c r="L28" i="62"/>
  <c r="O28" i="62"/>
  <c r="N28" i="62"/>
  <c r="P59" i="62"/>
  <c r="P77" i="62"/>
  <c r="P91" i="62"/>
  <c r="K91" i="62"/>
  <c r="K82" i="62"/>
  <c r="K77" i="62"/>
  <c r="M72" i="62"/>
  <c r="P72" i="62" s="1"/>
  <c r="P57" i="62"/>
  <c r="P56" i="62"/>
  <c r="P36" i="62"/>
  <c r="M58" i="62"/>
  <c r="P58" i="62" s="1"/>
  <c r="K56" i="62"/>
  <c r="K57" i="62"/>
  <c r="K59" i="62"/>
  <c r="M30" i="62"/>
  <c r="P30" i="62" s="1"/>
  <c r="P29" i="62"/>
  <c r="K29" i="62"/>
  <c r="K36" i="62"/>
  <c r="O88" i="62"/>
  <c r="N88" i="62"/>
  <c r="L88" i="62"/>
  <c r="H88" i="62"/>
  <c r="K88" i="62" s="1"/>
  <c r="O87" i="62"/>
  <c r="N87" i="62"/>
  <c r="L87" i="62"/>
  <c r="H87" i="62"/>
  <c r="K87" i="62" s="1"/>
  <c r="O86" i="62"/>
  <c r="N86" i="62"/>
  <c r="L86" i="62"/>
  <c r="H86" i="62"/>
  <c r="K86" i="62" s="1"/>
  <c r="O85" i="62"/>
  <c r="N85" i="62"/>
  <c r="L85" i="62"/>
  <c r="H85" i="62"/>
  <c r="K85" i="62" s="1"/>
  <c r="O81" i="62"/>
  <c r="N81" i="62"/>
  <c r="L81" i="62"/>
  <c r="H81" i="62"/>
  <c r="K81" i="62" s="1"/>
  <c r="O80" i="62"/>
  <c r="N80" i="62"/>
  <c r="L80" i="62"/>
  <c r="H80" i="62"/>
  <c r="M80" i="62" s="1"/>
  <c r="O55" i="62"/>
  <c r="N55" i="62"/>
  <c r="L55" i="62"/>
  <c r="H55" i="62"/>
  <c r="K55" i="62" s="1"/>
  <c r="O50" i="62"/>
  <c r="N50" i="62"/>
  <c r="L50" i="62"/>
  <c r="H50" i="62"/>
  <c r="K50" i="62" s="1"/>
  <c r="O49" i="62"/>
  <c r="N49" i="62"/>
  <c r="L49" i="62"/>
  <c r="H49" i="62"/>
  <c r="K49" i="62" s="1"/>
  <c r="O48" i="62"/>
  <c r="N48" i="62"/>
  <c r="L48" i="62"/>
  <c r="H48" i="62"/>
  <c r="K48" i="62" s="1"/>
  <c r="O47" i="62"/>
  <c r="N47" i="62"/>
  <c r="L47" i="62"/>
  <c r="H47" i="62"/>
  <c r="K47" i="62" s="1"/>
  <c r="O68" i="62"/>
  <c r="N68" i="62"/>
  <c r="L68" i="62"/>
  <c r="H68" i="62"/>
  <c r="K68" i="62" s="1"/>
  <c r="O67" i="62"/>
  <c r="N67" i="62"/>
  <c r="L67" i="62"/>
  <c r="H67" i="62"/>
  <c r="M67" i="62" s="1"/>
  <c r="O63" i="62"/>
  <c r="N63" i="62"/>
  <c r="L63" i="62"/>
  <c r="H63" i="62"/>
  <c r="M63" i="62" s="1"/>
  <c r="O62" i="62"/>
  <c r="N62" i="62"/>
  <c r="L62" i="62"/>
  <c r="H62" i="62"/>
  <c r="K62" i="62" s="1"/>
  <c r="O60" i="62"/>
  <c r="N60" i="62"/>
  <c r="L60" i="62"/>
  <c r="H60" i="62"/>
  <c r="K60" i="62" s="1"/>
  <c r="O42" i="62"/>
  <c r="N42" i="62"/>
  <c r="L42" i="62"/>
  <c r="H42" i="62"/>
  <c r="M42" i="62" s="1"/>
  <c r="O41" i="62"/>
  <c r="N41" i="62"/>
  <c r="L41" i="62"/>
  <c r="H41" i="62"/>
  <c r="M41" i="62" s="1"/>
  <c r="O40" i="62"/>
  <c r="N40" i="62"/>
  <c r="L40" i="62"/>
  <c r="H40" i="62"/>
  <c r="M40" i="62" s="1"/>
  <c r="O70" i="62"/>
  <c r="N70" i="62"/>
  <c r="L70" i="62"/>
  <c r="H70" i="62"/>
  <c r="K70" i="62" s="1"/>
  <c r="O69" i="62"/>
  <c r="N69" i="62"/>
  <c r="L69" i="62"/>
  <c r="H69" i="62"/>
  <c r="M69" i="62" s="1"/>
  <c r="O71" i="62"/>
  <c r="N71" i="62"/>
  <c r="L71" i="62"/>
  <c r="H71" i="62"/>
  <c r="M71" i="62" s="1"/>
  <c r="O73" i="62"/>
  <c r="N73" i="62"/>
  <c r="L73" i="62"/>
  <c r="H73" i="62"/>
  <c r="K73" i="62" s="1"/>
  <c r="P37" i="71" l="1"/>
  <c r="H22" i="65"/>
  <c r="F22" i="65" s="1"/>
  <c r="N63" i="70"/>
  <c r="P63" i="70" s="1"/>
  <c r="M64" i="70"/>
  <c r="G21" i="65" s="1"/>
  <c r="L79" i="62"/>
  <c r="O79" i="62"/>
  <c r="P28" i="62"/>
  <c r="N79" i="62"/>
  <c r="P90" i="62"/>
  <c r="M90" i="62"/>
  <c r="M28" i="62"/>
  <c r="M86" i="62"/>
  <c r="P86" i="62" s="1"/>
  <c r="P80" i="62"/>
  <c r="M87" i="62"/>
  <c r="P87" i="62" s="1"/>
  <c r="K80" i="62"/>
  <c r="M85" i="62"/>
  <c r="P85" i="62" s="1"/>
  <c r="M88" i="62"/>
  <c r="P88" i="62" s="1"/>
  <c r="M81" i="62"/>
  <c r="P81" i="62" s="1"/>
  <c r="M49" i="62"/>
  <c r="P49" i="62" s="1"/>
  <c r="M70" i="62"/>
  <c r="P70" i="62" s="1"/>
  <c r="M60" i="62"/>
  <c r="P60" i="62" s="1"/>
  <c r="M48" i="62"/>
  <c r="P48" i="62" s="1"/>
  <c r="P71" i="62"/>
  <c r="K69" i="62"/>
  <c r="M62" i="62"/>
  <c r="P62" i="62" s="1"/>
  <c r="K67" i="62"/>
  <c r="M50" i="62"/>
  <c r="P50" i="62" s="1"/>
  <c r="M47" i="62"/>
  <c r="P47" i="62" s="1"/>
  <c r="M55" i="62"/>
  <c r="P55" i="62" s="1"/>
  <c r="P40" i="62"/>
  <c r="P42" i="62"/>
  <c r="P63" i="62"/>
  <c r="P67" i="62"/>
  <c r="P41" i="62"/>
  <c r="K42" i="62"/>
  <c r="K41" i="62"/>
  <c r="K63" i="62"/>
  <c r="M68" i="62"/>
  <c r="P68" i="62" s="1"/>
  <c r="P69" i="62"/>
  <c r="K40" i="62"/>
  <c r="K71" i="62"/>
  <c r="M73" i="62"/>
  <c r="P73" i="62" s="1"/>
  <c r="N64" i="70" l="1"/>
  <c r="H21" i="65" s="1"/>
  <c r="F21" i="65" s="1"/>
  <c r="P79" i="62"/>
  <c r="M79" i="62"/>
  <c r="H25" i="62"/>
  <c r="K25" i="62" s="1"/>
  <c r="L25" i="62"/>
  <c r="N25" i="62"/>
  <c r="O25" i="62"/>
  <c r="H26" i="62"/>
  <c r="M26" i="62" s="1"/>
  <c r="L26" i="62"/>
  <c r="N26" i="62"/>
  <c r="O26" i="62"/>
  <c r="O76" i="62"/>
  <c r="N76" i="62"/>
  <c r="L76" i="62"/>
  <c r="H76" i="62"/>
  <c r="K76" i="62" s="1"/>
  <c r="P64" i="70" l="1"/>
  <c r="P26" i="62"/>
  <c r="K26" i="62"/>
  <c r="M25" i="62"/>
  <c r="P25" i="62" s="1"/>
  <c r="M76" i="62"/>
  <c r="P76" i="62" s="1"/>
  <c r="D16" i="65" l="1"/>
  <c r="A16" i="65"/>
  <c r="A16" i="62"/>
  <c r="C16" i="62"/>
  <c r="D40" i="11" l="1"/>
  <c r="D50" i="65" l="1"/>
  <c r="H101" i="62"/>
  <c r="O101" i="62" l="1"/>
  <c r="H50" i="65"/>
  <c r="H22" i="62" l="1"/>
  <c r="H23" i="62"/>
  <c r="K23" i="62" s="1"/>
  <c r="H24" i="62"/>
  <c r="M24" i="62" s="1"/>
  <c r="H27" i="62"/>
  <c r="K27" i="62" s="1"/>
  <c r="H38" i="62"/>
  <c r="H39" i="62"/>
  <c r="M39" i="62" s="1"/>
  <c r="H74" i="62"/>
  <c r="M74" i="62" s="1"/>
  <c r="H83" i="62"/>
  <c r="H84" i="62"/>
  <c r="H94" i="62"/>
  <c r="K94" i="62" s="1"/>
  <c r="H21" i="62"/>
  <c r="K21" i="62"/>
  <c r="K22" i="62"/>
  <c r="L23" i="62"/>
  <c r="N23" i="62"/>
  <c r="O23" i="62"/>
  <c r="L24" i="62"/>
  <c r="N24" i="62"/>
  <c r="O24" i="62"/>
  <c r="L27" i="62"/>
  <c r="N27" i="62"/>
  <c r="O27" i="62"/>
  <c r="K38" i="62"/>
  <c r="L39" i="62"/>
  <c r="N39" i="62"/>
  <c r="O39" i="62"/>
  <c r="L74" i="62"/>
  <c r="N74" i="62"/>
  <c r="O74" i="62"/>
  <c r="M83" i="62"/>
  <c r="K83" i="62"/>
  <c r="L83" i="62"/>
  <c r="N83" i="62"/>
  <c r="O83" i="62"/>
  <c r="K84" i="62"/>
  <c r="L84" i="62"/>
  <c r="N84" i="62"/>
  <c r="O84" i="62"/>
  <c r="L94" i="62"/>
  <c r="N94" i="62"/>
  <c r="O94" i="62"/>
  <c r="N22" i="62" l="1"/>
  <c r="N95" i="62" s="1"/>
  <c r="O22" i="62"/>
  <c r="L22" i="62"/>
  <c r="M38" i="62"/>
  <c r="L38" i="62"/>
  <c r="N38" i="62"/>
  <c r="O38" i="62"/>
  <c r="K39" i="62"/>
  <c r="P83" i="62"/>
  <c r="M94" i="62"/>
  <c r="K74" i="62"/>
  <c r="P39" i="62"/>
  <c r="P24" i="62"/>
  <c r="M84" i="62"/>
  <c r="K24" i="62"/>
  <c r="M23" i="62"/>
  <c r="P74" i="62"/>
  <c r="M27" i="62"/>
  <c r="P27" i="62" s="1"/>
  <c r="L95" i="62" l="1"/>
  <c r="O95" i="62"/>
  <c r="J20" i="65"/>
  <c r="P23" i="62"/>
  <c r="P22" i="62" s="1"/>
  <c r="M22" i="62"/>
  <c r="M95" i="62" s="1"/>
  <c r="P38" i="62"/>
  <c r="P94" i="62"/>
  <c r="P84" i="62"/>
  <c r="P95" i="62" l="1"/>
  <c r="A3" i="62"/>
  <c r="A23" i="11" l="1"/>
  <c r="A15" i="65" l="1"/>
  <c r="A15" i="62"/>
  <c r="A14" i="62"/>
  <c r="C11" i="62"/>
  <c r="A3" i="65" s="1"/>
  <c r="C10" i="62"/>
  <c r="C9" i="62"/>
  <c r="C8" i="62"/>
  <c r="C5" i="62"/>
  <c r="K17" i="62"/>
  <c r="C15" i="62"/>
  <c r="C14" i="62"/>
  <c r="D17" i="65"/>
  <c r="D13" i="65"/>
  <c r="D12" i="65"/>
  <c r="D10" i="65"/>
  <c r="D9" i="65"/>
  <c r="D8" i="65"/>
  <c r="D5" i="65"/>
  <c r="D6" i="65" l="1"/>
  <c r="C7" i="62"/>
  <c r="D7" i="65"/>
  <c r="C6" i="62"/>
  <c r="C28" i="11" l="1"/>
  <c r="C20" i="65" l="1"/>
  <c r="A20" i="65" s="1"/>
  <c r="A21" i="65" s="1"/>
  <c r="A22" i="65" s="1"/>
  <c r="A23" i="65" s="1"/>
  <c r="A2" i="65"/>
  <c r="A104" i="62"/>
  <c r="A2" i="62"/>
  <c r="B20" i="65" l="1"/>
  <c r="A30" i="11" l="1"/>
  <c r="A29" i="11"/>
  <c r="A28" i="11"/>
  <c r="O97" i="62" l="1"/>
  <c r="M97" i="62"/>
  <c r="G20" i="65" s="1"/>
  <c r="I20" i="65" l="1"/>
  <c r="N96" i="62"/>
  <c r="P96" i="62" s="1"/>
  <c r="N97" i="62" l="1"/>
  <c r="H20" i="65" l="1"/>
  <c r="F20" i="65" s="1"/>
  <c r="P97" i="62"/>
  <c r="L78" i="72"/>
  <c r="J23" i="65" s="1"/>
  <c r="J33" i="65" s="1"/>
  <c r="O22" i="72" l="1"/>
  <c r="O78" i="72" s="1"/>
  <c r="O80" i="72" s="1"/>
  <c r="I23" i="65" s="1"/>
  <c r="I33" i="65" s="1"/>
  <c r="N22" i="72"/>
  <c r="N78" i="72" s="1"/>
  <c r="M22" i="72"/>
  <c r="M78" i="72" s="1"/>
  <c r="M80" i="72" s="1"/>
  <c r="G23" i="65" l="1"/>
  <c r="N79" i="72"/>
  <c r="P79" i="72" s="1"/>
  <c r="G33" i="65" l="1"/>
  <c r="F35" i="65" s="1"/>
  <c r="N80" i="72"/>
  <c r="H23" i="65" l="1"/>
  <c r="P80" i="72"/>
  <c r="H33" i="65" l="1"/>
  <c r="F23" i="65"/>
  <c r="F33" i="65" s="1"/>
  <c r="F37" i="65" l="1"/>
  <c r="F28" i="11" s="1"/>
  <c r="F31" i="11" s="1"/>
  <c r="F32" i="11" l="1"/>
  <c r="F33" i="11" s="1"/>
</calcChain>
</file>

<file path=xl/sharedStrings.xml><?xml version="1.0" encoding="utf-8"?>
<sst xmlns="http://schemas.openxmlformats.org/spreadsheetml/2006/main" count="800" uniqueCount="385">
  <si>
    <t>Pasūtītājs:</t>
  </si>
  <si>
    <t>Reģistrācijas numurs:</t>
  </si>
  <si>
    <t>Adrese:</t>
  </si>
  <si>
    <t>Izpildītājs:</t>
  </si>
  <si>
    <t>Būves nosaukums:</t>
  </si>
  <si>
    <t>Objekta nosaukums:</t>
  </si>
  <si>
    <t>Nr.p.k</t>
  </si>
  <si>
    <t>Kods</t>
  </si>
  <si>
    <t>Darba nosaukums</t>
  </si>
  <si>
    <t>Vienības izmaksas</t>
  </si>
  <si>
    <t>Kopā uz visu apjomu</t>
  </si>
  <si>
    <t>Kopā:</t>
  </si>
  <si>
    <t>N.p.k</t>
  </si>
  <si>
    <t>Darba veids, vai konstruktīvā elementa nosaukums</t>
  </si>
  <si>
    <t>Tajā skaitā</t>
  </si>
  <si>
    <t>1</t>
  </si>
  <si>
    <t>APSTIPRINU:</t>
  </si>
  <si>
    <t>Objekta nosaukums</t>
  </si>
  <si>
    <t>Pavisam būvniecības izmaksas:</t>
  </si>
  <si>
    <t>Darba
ietilpība
(c/h)</t>
  </si>
  <si>
    <t>Lokālās
tāmes
Nr.</t>
  </si>
  <si>
    <t>Būves adrese:</t>
  </si>
  <si>
    <t xml:space="preserve">Pavisam kopā: </t>
  </si>
  <si>
    <t>Kopsavilkuma      
aprēķina Nr.</t>
  </si>
  <si>
    <t xml:space="preserve">                      </t>
  </si>
  <si>
    <t xml:space="preserve">(Pasūtītāja paraksts un tā atšifrējums)                        </t>
  </si>
  <si>
    <t xml:space="preserve">                                                      Z.V.</t>
  </si>
  <si>
    <t xml:space="preserve">                                                                    </t>
  </si>
  <si>
    <t xml:space="preserve">               </t>
  </si>
  <si>
    <t xml:space="preserve">             </t>
  </si>
  <si>
    <t>Darba devēja sociālais nodoklis</t>
  </si>
  <si>
    <t>Peļņa</t>
  </si>
  <si>
    <t xml:space="preserve">          </t>
  </si>
  <si>
    <t xml:space="preserve">              </t>
  </si>
  <si>
    <t xml:space="preserve">            </t>
  </si>
  <si>
    <t xml:space="preserve">                </t>
  </si>
  <si>
    <t>Mēra 
vienība</t>
  </si>
  <si>
    <t>Vienību
skaits</t>
  </si>
  <si>
    <t>Laika
norma
(c/h)</t>
  </si>
  <si>
    <t>Darb-
ietilpība
(c/h)</t>
  </si>
  <si>
    <t>Virsizdevumi</t>
  </si>
  <si>
    <t>Kopā</t>
  </si>
  <si>
    <t>Tiešās izmaksas kopā</t>
  </si>
  <si>
    <t xml:space="preserve"> </t>
  </si>
  <si>
    <t>gb</t>
  </si>
  <si>
    <t>m</t>
  </si>
  <si>
    <t>m²</t>
  </si>
  <si>
    <t>m³</t>
  </si>
  <si>
    <t>03-00000</t>
  </si>
  <si>
    <t>31-00000</t>
  </si>
  <si>
    <t>35-00000</t>
  </si>
  <si>
    <t>Sastādīja</t>
  </si>
  <si>
    <t>Sertifikāta Nr.</t>
  </si>
  <si>
    <t>(darba veids vai konstruktīvā elementa nosaukums)</t>
  </si>
  <si>
    <t/>
  </si>
  <si>
    <t xml:space="preserve">                 </t>
  </si>
  <si>
    <t>BŪVLAUKUMA SAGATAVOŠANAS UN ZEMES DARBI</t>
  </si>
  <si>
    <t>CEĻI UN LAUKUMI</t>
  </si>
  <si>
    <t xml:space="preserve">                          </t>
  </si>
  <si>
    <t xml:space="preserve">                                                                                        </t>
  </si>
  <si>
    <t xml:space="preserve">__________________________________________                </t>
  </si>
  <si>
    <t>Materiālu transporta izdevumi</t>
  </si>
  <si>
    <t>BŪVNIECĪBAS KOPTĀME</t>
  </si>
  <si>
    <t>1.</t>
  </si>
  <si>
    <t>1.1.</t>
  </si>
  <si>
    <t>1.2.</t>
  </si>
  <si>
    <t>1.3.</t>
  </si>
  <si>
    <t>1.4.</t>
  </si>
  <si>
    <t>1.5.</t>
  </si>
  <si>
    <t>1.6.</t>
  </si>
  <si>
    <t>2.</t>
  </si>
  <si>
    <t>2.1.</t>
  </si>
  <si>
    <t>2.2.</t>
  </si>
  <si>
    <t>2.3.</t>
  </si>
  <si>
    <t>3.</t>
  </si>
  <si>
    <t>3.1.</t>
  </si>
  <si>
    <t xml:space="preserve"> (paraksts, tā atšifrējums, datums)</t>
  </si>
  <si>
    <t>4.</t>
  </si>
  <si>
    <t>4.1.</t>
  </si>
  <si>
    <t>1.7.</t>
  </si>
  <si>
    <t>5.</t>
  </si>
  <si>
    <t>5.1.</t>
  </si>
  <si>
    <t>SIA "Izpildītājs"</t>
  </si>
  <si>
    <t>Reģistrācijas Nr.</t>
  </si>
  <si>
    <t>Iepirkuma Nr.</t>
  </si>
  <si>
    <t xml:space="preserve">Sastādīja  _____________________ </t>
  </si>
  <si>
    <t>00000</t>
  </si>
  <si>
    <t>Sastādīšanas datums</t>
  </si>
  <si>
    <t>kompl</t>
  </si>
  <si>
    <t>LABIEKĀRTOŠANAS DARBI</t>
  </si>
  <si>
    <t>Apzaļumošana - ar daudzgadīga zālāja sēklām apsēta augu zeme h=10cm</t>
  </si>
  <si>
    <t>1.8.</t>
  </si>
  <si>
    <t>1.9.</t>
  </si>
  <si>
    <t>Smilts, salturīgs minerālmateriāls</t>
  </si>
  <si>
    <t>Minerālmateriāla šķembu maisījums (fr.0/32)</t>
  </si>
  <si>
    <t>35-61002</t>
  </si>
  <si>
    <t>Betona apmales 1000x200x80 uzstādīšana</t>
  </si>
  <si>
    <t>Betona apmales 1000x200x80</t>
  </si>
  <si>
    <t>Betons C16/20</t>
  </si>
  <si>
    <t>35-62001</t>
  </si>
  <si>
    <t>Izlīdzinošās smilts kārtas izbūve h=3cm</t>
  </si>
  <si>
    <t>Smilts (vidēji rupja 0.063≤1%)</t>
  </si>
  <si>
    <t>Bruģakmens seguma izbūve - 6cm</t>
  </si>
  <si>
    <t>22-00000</t>
  </si>
  <si>
    <t>ĀRĒJIE ELEKTRĪBAS TĪKLI</t>
  </si>
  <si>
    <t>3.2.</t>
  </si>
  <si>
    <t>3.3.</t>
  </si>
  <si>
    <t>3.4.</t>
  </si>
  <si>
    <t>3.5.</t>
  </si>
  <si>
    <t>31-10002</t>
  </si>
  <si>
    <t>Zālāja sēklas (izsējas norma 1 kg uz 50 m²)</t>
  </si>
  <si>
    <t>kg</t>
  </si>
  <si>
    <t>Objekta izmaksas
(Eur)</t>
  </si>
  <si>
    <t xml:space="preserve">Tāmes
izmaksas
(Eur) </t>
  </si>
  <si>
    <t>darba
alga
(Eur)</t>
  </si>
  <si>
    <t>materiāli
(Eur)</t>
  </si>
  <si>
    <t>mehā-
nismi
(Eur)</t>
  </si>
  <si>
    <t>Eur</t>
  </si>
  <si>
    <t>Darba 
samaksas 
likme 
(Eur/h)</t>
  </si>
  <si>
    <t>Darba
alga
(Eur)</t>
  </si>
  <si>
    <t>Mate-
riāli
(Eur)</t>
  </si>
  <si>
    <t>Mehā-
nismi
(Eur)</t>
  </si>
  <si>
    <t>Vienības
cena
(Eur)</t>
  </si>
  <si>
    <t>Summa
(Eur)</t>
  </si>
  <si>
    <t>02-00000</t>
  </si>
  <si>
    <t>DEMONTĀŽAS DARBI</t>
  </si>
  <si>
    <t>02-51002</t>
  </si>
  <si>
    <t>Asfaltbetona seguma zāģēšana</t>
  </si>
  <si>
    <t>Šķembu maisījuma pamata izbūve (h=25cm)</t>
  </si>
  <si>
    <t>35-61003</t>
  </si>
  <si>
    <t>Ceļa betona apmaļu uzstādīšana</t>
  </si>
  <si>
    <t>Betona apmales 1000x300x150</t>
  </si>
  <si>
    <t>Betona apmales 1000x300/220x150</t>
  </si>
  <si>
    <t>Betona apmales 1000x220x150</t>
  </si>
  <si>
    <t>3.6.</t>
  </si>
  <si>
    <t>3.7.</t>
  </si>
  <si>
    <t>t</t>
  </si>
  <si>
    <t>3.8.</t>
  </si>
  <si>
    <t>3.9.</t>
  </si>
  <si>
    <t>Inventārveidņu noma, montāža, demontāža &lt;50m²</t>
  </si>
  <si>
    <t>3.10.</t>
  </si>
  <si>
    <t>35-80000</t>
  </si>
  <si>
    <t>SATIKSMES ORGANIZĀCIJA</t>
  </si>
  <si>
    <t>35-81001</t>
  </si>
  <si>
    <t>Augu zeme (atgūta)</t>
  </si>
  <si>
    <t>6.</t>
  </si>
  <si>
    <t>6.1.</t>
  </si>
  <si>
    <t>Plastmasas aizsargcaurules montāža esošam kabelim gatavā tranšejā</t>
  </si>
  <si>
    <t>22-10000</t>
  </si>
  <si>
    <t>ĀRĒJIE APGAISMOJUMA TĪKLI</t>
  </si>
  <si>
    <t>vietas</t>
  </si>
  <si>
    <t>2017. gada _____ . ___________</t>
  </si>
  <si>
    <t>Bēnes iela, Auce, Auces novads</t>
  </si>
  <si>
    <t>Auces novada pašvaldība</t>
  </si>
  <si>
    <t>Jelgavas iela 1, Auce,, Auces novads, Latvija, LV-3708</t>
  </si>
  <si>
    <t>Elektroapgādes ārējie tīkli</t>
  </si>
  <si>
    <t>22-10004</t>
  </si>
  <si>
    <t>Apgaismojuma balsta H=6m un tā pamata demontāža atkārtotai izmantošanai</t>
  </si>
  <si>
    <t>22-10011</t>
  </si>
  <si>
    <t>Tranšeju rakšana, aizbēršana ar blietēšanu pa kārtām</t>
  </si>
  <si>
    <t>22-10007</t>
  </si>
  <si>
    <t>Apgaismojuma balsta H=6m montāža betona pamatā (t.sk. betona pamata uzstādīšana)</t>
  </si>
  <si>
    <t>22-00008</t>
  </si>
  <si>
    <t>Esošo elektroapgādes pazemes kabeļu līniju atrakšana (roku darbs)</t>
  </si>
  <si>
    <t>22-00010</t>
  </si>
  <si>
    <t>Aizsargcaurule Evocab Split Ø110</t>
  </si>
  <si>
    <t>Smilts (pabērumam un apbērumam)</t>
  </si>
  <si>
    <t>22-00003</t>
  </si>
  <si>
    <t>Kabeļa brīdinājuma lentas ieklāšana</t>
  </si>
  <si>
    <t>Brīdinājuma lenta ''Kabelis''</t>
  </si>
  <si>
    <t>Elektronisko sakaru ārējie tīkli</t>
  </si>
  <si>
    <t>ELEKTRONISKO SAKARU ĀRĒJIE TĪKLI</t>
  </si>
  <si>
    <t>Digitālā uzmērīšana un izpilddokumentācijas sagatavošana objekta nodošanai</t>
  </si>
  <si>
    <t>Citi neuzskaitītie darbi un materiāli</t>
  </si>
  <si>
    <t>27-30000</t>
  </si>
  <si>
    <t>ĀRĒJIE LIETUS ŪDENS KANALIZĀCIJAS UN DRENĀŽAS TĪKLI</t>
  </si>
  <si>
    <t>27-31001</t>
  </si>
  <si>
    <t>Trases, doto koordināšu punktu nospraušana dabā</t>
  </si>
  <si>
    <t>27-31024</t>
  </si>
  <si>
    <t>Lietus kanalizācijas perforētu cauruļu Ø160 mm montāža tranšejā ar dziļumu H=1,0-2,0m (tranšejas rakšana un aizbēršana ar pievestu minerālmateriālu, blietējot pa 30 cm kārtām, smilts spilvens 15cm un apbērums 15cm)</t>
  </si>
  <si>
    <t>Smilts (caurules pabēruma un apbēruma izbūvei)</t>
  </si>
  <si>
    <t>Skaloti grants oļi (fr.4/8)</t>
  </si>
  <si>
    <t>Smilts (k. filtr.=&gt;1 m/dnn) tranšejas (būvbedres) aizbēršanai</t>
  </si>
  <si>
    <t>27-31010</t>
  </si>
  <si>
    <t>Lietus kanalizācijas cauruļu Ø160 mm montāža tranšejā ar dziļumu H=1,0-2,0m (tranšejas rakšana un aizbēršana ar pievestu minerālmateriālu, blietējot pa 30 cm kārtām, smilts spilvens 15cm un apbērums 15cm)</t>
  </si>
  <si>
    <t>Smilšains minerālmateriāls tranšejas (būvbedres) aizbēršanai (var izmantot atbilstošu materiālu no ceļa daļas ierakuma)</t>
  </si>
  <si>
    <t>27-31013</t>
  </si>
  <si>
    <t>Lietus kanalizācijas cauruļu Ø315 mm montāža tranšejā ar dziļumu H=1,0-2,0m (tranšejas rakšana un aizbēršana ar pievestu minerālmateriālu, blietējot pa 30 cm kārtām, smilts spilvens 15cm un apbērums 15cm)</t>
  </si>
  <si>
    <t>27-01005</t>
  </si>
  <si>
    <t>Brīdinājuma lentas ieklāšana virs cauruļvadiem</t>
  </si>
  <si>
    <t>Brīdinājuma lenta</t>
  </si>
  <si>
    <t>27-02018</t>
  </si>
  <si>
    <t>UKT aku pārbūve (pacelšana proj. seguma līmenī)</t>
  </si>
  <si>
    <t>KC-10-045 grods (1000x450x80)</t>
  </si>
  <si>
    <t>KCP-10 groda pārsedze (1200x700x150)</t>
  </si>
  <si>
    <t>KCO-1 starplikas gredzens grodam (700x100)</t>
  </si>
  <si>
    <t>Bitumena hidroizolācijas mastika</t>
  </si>
  <si>
    <t>"Peldošā" D400 ķeta lūka Ø700mm, atbilstoši LVS EN 124 prasībām, ar enģi un blīvgumiju</t>
  </si>
  <si>
    <t>"Nepeldošā" C250 ķeta lūka Ø700mm, atbilstoši LVS EN 124 prasībām</t>
  </si>
  <si>
    <t>27-31036</t>
  </si>
  <si>
    <t>Plastmasas skatakas montāža h=1-2m grunti transportējot uz būvuzņ. atbērtni</t>
  </si>
  <si>
    <t>Plastmasas skataka ar šahtu Ø630, teleskopisko cauruli Ø500 un 40t čuguna rāmi un vāku h=1-2m</t>
  </si>
  <si>
    <t>Dn160 Pievienošanās blīvgumija</t>
  </si>
  <si>
    <t>27-31038</t>
  </si>
  <si>
    <t>Plastmasas gūlijas montāža h=1-2m grunti transportējot uz būvuzņ. atbērtni</t>
  </si>
  <si>
    <t>Virsūdeņu uztvērējs (gūlija) DN400/315 ar 0.5m nosēddaļu H=līdz 2m (pēc ražotāja komplektācijas: komplektā ar korpusu, teleskopisko un augstuma regulēšanas cauruli, blīvgredzenu, manžeti teleskopiskajai caurulei, ķeta rāmi un restu vāku)</t>
  </si>
  <si>
    <t>27-04003</t>
  </si>
  <si>
    <t>Esošo elektronisko sakaru kabeļu (t.sk. kabeļu kanalizacija) atšufrēšana un aizsardzības nodrošināšana</t>
  </si>
  <si>
    <t>1.10.</t>
  </si>
  <si>
    <t>27-04006</t>
  </si>
  <si>
    <t>Esošo elektrotīklu kabeļu atšufrēšana un aizsardzības nodrošināšana</t>
  </si>
  <si>
    <t>1.11.</t>
  </si>
  <si>
    <t>27-01003</t>
  </si>
  <si>
    <t>1.12.</t>
  </si>
  <si>
    <t>27-01004</t>
  </si>
  <si>
    <t>Lietus kanalizācijas ārējie tīkli</t>
  </si>
  <si>
    <t>Vispārceltnieciskie darbi - ceļu daļa</t>
  </si>
  <si>
    <t>02-21009</t>
  </si>
  <si>
    <t>Asfaltbetona demontāža to frēzējot un transportējot uz pasūtītāja atbērtni (hvid=6cm)</t>
  </si>
  <si>
    <t>02-21001</t>
  </si>
  <si>
    <t>02-21002</t>
  </si>
  <si>
    <t>Asfaltbetona seguma savienojumu frēzēšana</t>
  </si>
  <si>
    <t>Ceļa zīmju un to balstu demontāža</t>
  </si>
  <si>
    <t>03-11002</t>
  </si>
  <si>
    <t>Atsevišķu punktu nospraušana</t>
  </si>
  <si>
    <t>03-12001</t>
  </si>
  <si>
    <t>Būvtāfeles (plakāta) - 2x2m uzstādīšana un demontāža</t>
  </si>
  <si>
    <t>Būvtāfele (plakāts) - 2x2m</t>
  </si>
  <si>
    <t>03-12008</t>
  </si>
  <si>
    <t>Satiksmes un gājēju kustības organizācija būvdarbu laikā (norobežojumi, brīdinājumu zīmes, c/z, materiāli, tiltiņi, ceļu uzturēšana u.c.)</t>
  </si>
  <si>
    <t>2.4.</t>
  </si>
  <si>
    <t>03-21004</t>
  </si>
  <si>
    <t>Augu zemes noņemšana atkārtotai izmantošanai (hvid=20cm)</t>
  </si>
  <si>
    <t>2.5.</t>
  </si>
  <si>
    <t>03-21020</t>
  </si>
  <si>
    <t>Ierakuma veidošana ar iestrādi uzbērumā</t>
  </si>
  <si>
    <t>2.6.</t>
  </si>
  <si>
    <t>03-21039</t>
  </si>
  <si>
    <t>Uzbēruma izbūve no pievestas smilšainas grunts</t>
  </si>
  <si>
    <t>2.7.</t>
  </si>
  <si>
    <t>03-23001</t>
  </si>
  <si>
    <t>Grāvju rakšana grunti transportējot uz būvuzņ. atbērtni</t>
  </si>
  <si>
    <t>35-21012</t>
  </si>
  <si>
    <t>Salturīgā (drenējošā) slāņa izbūve (hvid=30cm)</t>
  </si>
  <si>
    <t>35-24016</t>
  </si>
  <si>
    <t>Šķembu maisījuma seguma izbūve (hvid=15cm) (nobrauktuvēs)</t>
  </si>
  <si>
    <t>Minerālmateriāla šķembu maisījums (fr.0/32s)</t>
  </si>
  <si>
    <t>35-23007</t>
  </si>
  <si>
    <t>Šķembu maisījuma pamata izbūve (h=15cm)</t>
  </si>
  <si>
    <t>Minerālmateriāla šķembu maisījums (fr.0/32p)</t>
  </si>
  <si>
    <t>35-23009</t>
  </si>
  <si>
    <t>35-61009</t>
  </si>
  <si>
    <t>Betona ūdens tekņu 255x160x80 uzstādīšana</t>
  </si>
  <si>
    <t>Betona ūdens tekne 255x160x80</t>
  </si>
  <si>
    <t>05-10009</t>
  </si>
  <si>
    <t>05-10005</t>
  </si>
  <si>
    <t>Atbalstsienas betonēšana 600x150</t>
  </si>
  <si>
    <t>Betons C25/30</t>
  </si>
  <si>
    <t>Armatūras siets 10x150x150 (loksne 2.35mx6m)</t>
  </si>
  <si>
    <t>3.11.</t>
  </si>
  <si>
    <t>35-62007</t>
  </si>
  <si>
    <t>Bruģakmens - 6cm "taisnstūris" (pelēks)</t>
  </si>
  <si>
    <t>Bruģakmens - 6cm "Konuss-1" (160x120x80x60 pelēks)</t>
  </si>
  <si>
    <t>3.12.</t>
  </si>
  <si>
    <t>35-62002</t>
  </si>
  <si>
    <t>Betona bruģakmens remontzona ietvēm, tai skaitā esošā bruģa seguma demontāža, tīrīšana, apakškārtu izbūve, demontētā bruģa iebūve</t>
  </si>
  <si>
    <t>3.13.</t>
  </si>
  <si>
    <t>35-31013</t>
  </si>
  <si>
    <t>Karstā asfaltbetona AC11surf dilumkārtas izbūve h=6cm</t>
  </si>
  <si>
    <t>Karstais asfaltbetons AC11surf</t>
  </si>
  <si>
    <t>3.14.</t>
  </si>
  <si>
    <t>34-20009</t>
  </si>
  <si>
    <t>Caurteku galu nostiprināšana ar laukakmens bruģējumu cementa javā</t>
  </si>
  <si>
    <t>Laukakmens (granīta) Ø10-30cm</t>
  </si>
  <si>
    <t>Java M200</t>
  </si>
  <si>
    <t>I izmēra grupas, 1.atstarošanas klases cinkotu ceļa zīmju uzstādīšana</t>
  </si>
  <si>
    <t>Cinkots metāla balsts Ø60mm</t>
  </si>
  <si>
    <t>Priekšrocības zīmes (Nr.201 līdz Nr.209)</t>
  </si>
  <si>
    <t>21-00000</t>
  </si>
  <si>
    <t>ĀRĒJIE APDARES DARBI</t>
  </si>
  <si>
    <t>21-00008</t>
  </si>
  <si>
    <t>Ēkas cokola nostiprināšana ar remontjavu</t>
  </si>
  <si>
    <t>5.2.</t>
  </si>
  <si>
    <t>21-00013</t>
  </si>
  <si>
    <t>Ar grunti saskarošo virsmu noklāšana ar smērējamo bituma hidroizolāciju 2 kārtās</t>
  </si>
  <si>
    <t>CS.VS8</t>
  </si>
  <si>
    <t>Kabeļu montāža sadales skapjos un krosos, ieskaitot moduļu uzstādīšanu (vecs skapis; jauni kabeļi, vai skapju pārslēgšana, krosu sablīvēšana)</t>
  </si>
  <si>
    <t>100 pāri</t>
  </si>
  <si>
    <t>CS.VS26</t>
  </si>
  <si>
    <t>Krosējumi esošos sadales skapjos</t>
  </si>
  <si>
    <t>10 gab.</t>
  </si>
  <si>
    <t>Mērījumi, izpilddokumentācija</t>
  </si>
  <si>
    <t>CS.VS28</t>
  </si>
  <si>
    <t>Kabeļa mērījumi LAN</t>
  </si>
  <si>
    <t>kab.</t>
  </si>
  <si>
    <t>CS.VS29</t>
  </si>
  <si>
    <t>Maģistrālo un sadales kabeļu mērījumi starp gala iekārtām 1. pāris</t>
  </si>
  <si>
    <t>pāris</t>
  </si>
  <si>
    <t>CS.VS30</t>
  </si>
  <si>
    <t>Maģistrālo un sadales kabeļu mērījumi starp gala iekārtām katrs nākošais pāris</t>
  </si>
  <si>
    <t>CS.VS31</t>
  </si>
  <si>
    <t>Pieņemšanas testēšana un profilaktiskie mērījumi 1. šķiedra</t>
  </si>
  <si>
    <t>šķiedra</t>
  </si>
  <si>
    <t>CS.VS32</t>
  </si>
  <si>
    <t>Pieņemšanas testēšana un profilaktiskie mērījumi katra nākošā šķiedra</t>
  </si>
  <si>
    <t>Tranšejas izbūve</t>
  </si>
  <si>
    <t>CS.VST14</t>
  </si>
  <si>
    <t>Tranšejas rakšana un aizbēršana platumā līdz 0.5m apdzīvotā vietā</t>
  </si>
  <si>
    <t>CS.VST16</t>
  </si>
  <si>
    <t>Tranšejas rakšana un aizbēršana platumā līdz 0.3m ar rokām</t>
  </si>
  <si>
    <t>Kabeļu kanalizācijas izbūve</t>
  </si>
  <si>
    <t>CS.VST19</t>
  </si>
  <si>
    <t xml:space="preserve">Kabeļu kanalizācijas cauruļu ieguldīšana tranšejā   </t>
  </si>
  <si>
    <t>CS.VST24</t>
  </si>
  <si>
    <t>Kabeļu akas PEH uzstādīšana, plastmasas KKC2 uzstādīšana</t>
  </si>
  <si>
    <t>gab.</t>
  </si>
  <si>
    <t>CS.VST39</t>
  </si>
  <si>
    <t>Kabeļu kanalizācijas atjaunošana ar šķeltām caurulēm, ja cauruļu skaits blokā: 1 - 2</t>
  </si>
  <si>
    <t>kan/m</t>
  </si>
  <si>
    <t>Kabeļa ieguldīšanas darbi</t>
  </si>
  <si>
    <t>CS.VST60</t>
  </si>
  <si>
    <t xml:space="preserve">kabeļu ieguldīšana kab. kan. diametrs līdz 36mm </t>
  </si>
  <si>
    <t>CS.VST65</t>
  </si>
  <si>
    <t>kabeļu ieguldīšana tranšejā. diametrs līdz 36mm</t>
  </si>
  <si>
    <t>CS.VST66</t>
  </si>
  <si>
    <t>kabeļu ieguldīšana tranšejā, diametrs līdz 67mm</t>
  </si>
  <si>
    <t>Sadales tīkla kabeļa pāru montāža paralēlā uzmavā</t>
  </si>
  <si>
    <t>CS.VST81</t>
  </si>
  <si>
    <t>Sadales tīkla kabeļa pāru montāža paralēlā uzmavā, kabeļa tilpums 10x2,  ieskaitot kabeļu atzarojumus</t>
  </si>
  <si>
    <t>uzmava</t>
  </si>
  <si>
    <t>CS.VST82</t>
  </si>
  <si>
    <t>Sadales tīkla kabeļa pāru montāža paralēlā uzmavā, kabeļa tilpums 20x2,  ieskaitot kabeļu atzarojumus</t>
  </si>
  <si>
    <t>CS.VST84</t>
  </si>
  <si>
    <t>Sadales tīkla kabeļa pāru montāža paralēlā uzmavā, kabeļa tilpums 50x2,  ieskaitot kabeļu atzarojumus</t>
  </si>
  <si>
    <t>CS.VST85</t>
  </si>
  <si>
    <t>Sadales tīkla kabeļa pāru montāža paralēlā uzmavā, kabeļa tilpums 100x2,  ieskaitot kabeļu atzarojumus</t>
  </si>
  <si>
    <t>Uzmavas korpusu montāža</t>
  </si>
  <si>
    <t>CS.VST99</t>
  </si>
  <si>
    <t>Sadales tīkla kabeļa uzmavas montāža, kabeļiem ar kopējo tilpumu līdz 100x2, kabeļu skaits līdz 2 kabeļiem</t>
  </si>
  <si>
    <t>CS.VST100</t>
  </si>
  <si>
    <t>Sadales tīkla kabeļa uzmavas montāža, kabeļiem ar kopējo tilpumu līdz 100x2, kabeļu skaits virs 2 kabeļiem</t>
  </si>
  <si>
    <t>Optikas montāža</t>
  </si>
  <si>
    <t>CS.VST105</t>
  </si>
  <si>
    <t>Uzmavas uzstādīšana un 2 optisko kabeļu iestrāde uzmavā (XOK tipa uzmava)</t>
  </si>
  <si>
    <t>Izpilddokumentācijas sagatavošana</t>
  </si>
  <si>
    <t>CS.ID7</t>
  </si>
  <si>
    <t>Optiskā kabeļa līnijas atzarojuma izpilddokumentācijas sagatavošana</t>
  </si>
  <si>
    <t>dok.pakete</t>
  </si>
  <si>
    <t>Izpilddokumentācijas izgatavošana ar komunikāciju ģeogrāfisku piesaistīšanu</t>
  </si>
  <si>
    <t>17A4</t>
  </si>
  <si>
    <t>Telekomunikāciju tīklu izpilddokumentācijas izgatavošana saskaņā ar "Lattelecom" tehniskajām prasībām (vaļēja tranšeja) ja trases garums līdz 0.5km</t>
  </si>
  <si>
    <t>objekts</t>
  </si>
  <si>
    <t>Krosējamais vads 2x 0.5</t>
  </si>
  <si>
    <t>Pazemes kabelis 20x2x0.5, želejas pild.</t>
  </si>
  <si>
    <t>Pazemes kabelis 50x2x0.5, želejas pild.</t>
  </si>
  <si>
    <t>Kabeļu savienotājs 8A/1(1000 gab)</t>
  </si>
  <si>
    <t>pac</t>
  </si>
  <si>
    <t>10 pāru savienojuma mod.(želejas pild.)</t>
  </si>
  <si>
    <t>gab</t>
  </si>
  <si>
    <t>10 p. Paral.piesl. papildus modulis</t>
  </si>
  <si>
    <t>Lenta EZ Wrap 2183</t>
  </si>
  <si>
    <t>rol</t>
  </si>
  <si>
    <t>Kabeļu dzīslu tīrīšanas komplekts 4413-S</t>
  </si>
  <si>
    <t>Apvalka savienošanas vads(450mm)</t>
  </si>
  <si>
    <t>Kab.kanaliz.caurule 100x6000</t>
  </si>
  <si>
    <t>Kab.kanaliz.caurule šķelta 100x6000mm</t>
  </si>
  <si>
    <t>Kab.kanaliz.caurules noslēdz.gals UTM100</t>
  </si>
  <si>
    <t>Opt.pazemes kab.48F FYOVD2PMU 8x6xSML</t>
  </si>
  <si>
    <t>Uzmavas komplekts (Nitto) JCSA 140</t>
  </si>
  <si>
    <t>Uzmavas komplekts (Nitto) JCSA 200</t>
  </si>
  <si>
    <t>Uzmavas komplekts (Nitto) JCSA 300</t>
  </si>
  <si>
    <t>Pazemes kabelis 3x2x0.5, želejas pild.</t>
  </si>
  <si>
    <t>Strēmel.plīst.Brīdin.lenta 50mmx500m</t>
  </si>
  <si>
    <t>Silikons N, neitrāls hermēt. 310ml</t>
  </si>
  <si>
    <t>Optisko savienojumu kamera TC 900/700x450</t>
  </si>
  <si>
    <t>Optiskā uzmava XOK-1037A</t>
  </si>
  <si>
    <t>"Bēnes ielas gājēju celiņa posma izbūve"</t>
  </si>
  <si>
    <t>___%</t>
  </si>
  <si>
    <t>Remontjava (MAPEI Stabilcem vai ekvivalents) (450kg/m³)</t>
  </si>
  <si>
    <t>Smērējama hidoizolācija uz bituma bāzes (Profi Baudicht 1 K vai ekvivalents)(2kg/m²)</t>
  </si>
  <si>
    <t>Piezīmes. 
1. Būvuzņēmējam jāievērtē darbu apjomu sarakstā minēto darbu veikšanai nepieciešamie materiāli un  papildus darbi, kas nav minēti šajā sarakstā, bet bez kuriem nebūtu iespējama būvdarbu tehnoloģiski pareiza un spēkā esošiem normatīviem atbilstoša veikšana pilnā apmērā.
2. Darbu apjomu sarakstu skatīt kopā ar rasējumiem un specifikācijām.
3. Materiālu apjomi doti bez rezerves.
4. Tāmēs ietvertos konkrēto ražotāju materiālus un izstrādājumus var aizvietot ar ekvivalentiem citu ražotāju materiāliem un izstrādājumiem. Visas atsauces uz būvizstrādājumu, iekārtu, ietaišu izgatavotāju (izplatītāju) firmām, kas norādītas tāmē liecina tikai par būvizstrādājumu, iekārtu, ietaišu kvalitātes un apkalpošanas līmeni.
5. Būvniecības izmaksu aprēķini (tāmes) jāsastāda saskaņā ar Vispārīgo būvnoteikumu prasībām un Latvijas būvnormatīvu LBN 501-15 “Būvizmaksu noteikšanas kārtība”.</t>
  </si>
  <si>
    <t>Dn160 PP SN8 kanalizācijas caurule ar uzmavu 180° perforāciju ietīta ģeotekstilā (STARK vai ekvivalenta)</t>
  </si>
  <si>
    <t>Dn160 PP SN8 kanalizācijas caurule ar uzmavu (STARK vai ekvivalenta)</t>
  </si>
  <si>
    <t>Dn315 PP SN8 kanalizācijas caurule ar uzmavu (STARK vai ekvivalenta)</t>
  </si>
  <si>
    <t>Dn160 Pievienošanās adapters (PRAGMA vai ekvivalenta)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</si>
</sst>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L_s_-;\-* #,##0.00\ _L_s_-;_-* &quot;-&quot;??\ _L_s_-;_-@_-"/>
    <numFmt numFmtId="165" formatCode="&quot;PVN&quot;\ 0.00%"/>
    <numFmt numFmtId="166" formatCode="&quot;PVN&quot;\ 0%"/>
    <numFmt numFmtId="167" formatCode="&quot;Tāme sastādīta:&quot;\ dd/mm/yyyy"/>
    <numFmt numFmtId="168" formatCode="&quot;KOPSAVILKUMA APRĒĶINI PA DARBU VAI KONSTRUKTĪVO ELEMENTU VEIDIEM NR.&quot;_?@"/>
    <numFmt numFmtId="169" formatCode="&quot;Lokālā tāme Nr.&quot;_?@"/>
    <numFmt numFmtId="170" formatCode="0.000"/>
  </numFmts>
  <fonts count="44" x14ac:knownFonts="1">
    <font>
      <sz val="10"/>
      <name val="Arial"/>
      <family val="2"/>
      <charset val="186"/>
    </font>
    <font>
      <sz val="11"/>
      <color theme="1"/>
      <name val="Calibri"/>
      <family val="2"/>
      <charset val="186"/>
    </font>
    <font>
      <sz val="10"/>
      <name val="Arial"/>
      <family val="2"/>
      <charset val="186"/>
    </font>
    <font>
      <sz val="10"/>
      <name val="Arial"/>
      <family val="2"/>
      <charset val="186"/>
    </font>
    <font>
      <sz val="8"/>
      <name val="Arial"/>
      <family val="2"/>
      <charset val="186"/>
    </font>
    <font>
      <sz val="11"/>
      <color indexed="9"/>
      <name val="Calibri"/>
      <family val="2"/>
      <charset val="186"/>
    </font>
    <font>
      <sz val="11"/>
      <color indexed="8"/>
      <name val="Calibri"/>
      <family val="2"/>
      <charset val="186"/>
    </font>
    <font>
      <b/>
      <sz val="11"/>
      <color indexed="52"/>
      <name val="Calibri"/>
      <family val="2"/>
      <charset val="186"/>
    </font>
    <font>
      <sz val="11"/>
      <color indexed="20"/>
      <name val="Calibri"/>
      <family val="2"/>
      <charset val="186"/>
    </font>
    <font>
      <sz val="11"/>
      <color indexed="10"/>
      <name val="Calibri"/>
      <family val="2"/>
      <charset val="186"/>
    </font>
    <font>
      <b/>
      <sz val="11"/>
      <color indexed="9"/>
      <name val="Calibri"/>
      <family val="2"/>
      <charset val="186"/>
    </font>
    <font>
      <sz val="12"/>
      <color indexed="8"/>
      <name val="Arial"/>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52"/>
      <name val="Calibri"/>
      <family val="2"/>
      <charset val="186"/>
    </font>
    <font>
      <sz val="11"/>
      <color indexed="60"/>
      <name val="Calibri"/>
      <family val="2"/>
      <charset val="186"/>
    </font>
    <font>
      <b/>
      <sz val="18"/>
      <color indexed="56"/>
      <name val="Cambria"/>
      <family val="2"/>
      <charset val="186"/>
    </font>
    <font>
      <sz val="9"/>
      <color indexed="8"/>
      <name val="Calibri"/>
      <family val="2"/>
      <charset val="186"/>
    </font>
    <font>
      <sz val="8"/>
      <name val="Arial"/>
      <family val="2"/>
    </font>
    <font>
      <sz val="10"/>
      <name val="Arial"/>
      <family val="2"/>
    </font>
    <font>
      <sz val="10"/>
      <name val="Arial"/>
      <family val="2"/>
      <charset val="186"/>
    </font>
    <font>
      <b/>
      <sz val="8"/>
      <name val="Arial"/>
      <family val="2"/>
      <charset val="186"/>
    </font>
    <font>
      <b/>
      <i/>
      <sz val="8"/>
      <name val="Arial"/>
      <family val="2"/>
      <charset val="186"/>
    </font>
    <font>
      <sz val="8"/>
      <color indexed="8"/>
      <name val="Arial"/>
      <family val="2"/>
      <charset val="186"/>
    </font>
    <font>
      <sz val="10"/>
      <name val="Arial"/>
      <family val="2"/>
      <charset val="186"/>
    </font>
    <font>
      <b/>
      <sz val="8"/>
      <color indexed="8"/>
      <name val="Arial"/>
      <family val="2"/>
      <charset val="186"/>
    </font>
    <font>
      <b/>
      <sz val="8"/>
      <name val="Arial"/>
      <family val="2"/>
    </font>
    <font>
      <sz val="8"/>
      <color theme="0" tint="-0.34998626667073579"/>
      <name val="Arial"/>
      <family val="2"/>
    </font>
    <font>
      <b/>
      <i/>
      <sz val="8"/>
      <name val="Arial"/>
      <family val="2"/>
    </font>
    <font>
      <b/>
      <u/>
      <sz val="8"/>
      <name val="Arial"/>
      <family val="2"/>
      <charset val="186"/>
    </font>
    <font>
      <sz val="6"/>
      <name val="Arial"/>
      <family val="2"/>
      <charset val="186"/>
    </font>
    <font>
      <b/>
      <sz val="10"/>
      <name val="Arial"/>
      <family val="2"/>
      <charset val="186"/>
    </font>
    <font>
      <b/>
      <sz val="9"/>
      <name val="Arial"/>
      <family val="2"/>
    </font>
    <font>
      <b/>
      <sz val="9"/>
      <name val="Arial"/>
      <family val="2"/>
      <charset val="186"/>
    </font>
    <font>
      <b/>
      <sz val="7"/>
      <name val="Arial"/>
      <family val="2"/>
      <charset val="186"/>
    </font>
    <font>
      <sz val="8"/>
      <color rgb="FF0000FF"/>
      <name val="Arial"/>
      <family val="2"/>
      <charset val="186"/>
    </font>
    <font>
      <b/>
      <u/>
      <sz val="8"/>
      <color theme="1"/>
      <name val="Arial"/>
      <family val="2"/>
      <charset val="186"/>
    </font>
    <font>
      <b/>
      <sz val="8"/>
      <color theme="1"/>
      <name val="Arial"/>
      <family val="2"/>
      <charset val="186"/>
    </font>
  </fonts>
  <fills count="27">
    <fill>
      <patternFill patternType="none"/>
    </fill>
    <fill>
      <patternFill patternType="gray125"/>
    </fill>
    <fill>
      <patternFill patternType="solid">
        <fgColor indexed="62"/>
        <bgColor indexed="56"/>
      </patternFill>
    </fill>
    <fill>
      <patternFill patternType="solid">
        <fgColor indexed="10"/>
        <bgColor indexed="6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7"/>
        <bgColor indexed="21"/>
      </patternFill>
    </fill>
    <fill>
      <patternFill patternType="solid">
        <fgColor indexed="20"/>
        <bgColor indexed="36"/>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9"/>
        <bgColor indexed="40"/>
      </patternFill>
    </fill>
    <fill>
      <patternFill patternType="solid">
        <fgColor indexed="53"/>
        <bgColor indexed="52"/>
      </patternFill>
    </fill>
    <fill>
      <patternFill patternType="solid">
        <fgColor indexed="30"/>
        <bgColor indexed="21"/>
      </patternFill>
    </fill>
    <fill>
      <patternFill patternType="solid">
        <fgColor indexed="52"/>
        <bgColor indexed="51"/>
      </patternFill>
    </fill>
    <fill>
      <patternFill patternType="solid">
        <fgColor indexed="22"/>
        <bgColor indexed="31"/>
      </patternFill>
    </fill>
    <fill>
      <patternFill patternType="solid">
        <fgColor indexed="43"/>
        <bgColor indexed="26"/>
      </patternFill>
    </fill>
    <fill>
      <patternFill patternType="solid">
        <fgColor indexed="55"/>
        <bgColor indexed="23"/>
      </patternFill>
    </fill>
    <fill>
      <patternFill patternType="solid">
        <fgColor indexed="26"/>
        <bgColor indexed="9"/>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71">
    <xf numFmtId="0" fontId="0" fillId="0" borderId="0"/>
    <xf numFmtId="0" fontId="5" fillId="2" borderId="0" applyNumberFormat="0" applyBorder="0" applyProtection="0">
      <alignment vertical="center" wrapText="1"/>
    </xf>
    <xf numFmtId="0" fontId="5" fillId="3" borderId="0" applyNumberFormat="0" applyBorder="0" applyProtection="0">
      <alignment vertical="center" wrapText="1"/>
    </xf>
    <xf numFmtId="0" fontId="6" fillId="4" borderId="0" applyNumberFormat="0" applyBorder="0" applyProtection="0">
      <alignment vertical="center" wrapText="1"/>
    </xf>
    <xf numFmtId="0" fontId="6" fillId="5" borderId="0" applyNumberFormat="0" applyBorder="0" applyProtection="0">
      <alignment vertical="center" wrapText="1"/>
    </xf>
    <xf numFmtId="0" fontId="6" fillId="6" borderId="0" applyNumberFormat="0" applyBorder="0" applyProtection="0">
      <alignment vertical="center" wrapText="1"/>
    </xf>
    <xf numFmtId="0" fontId="6" fillId="7" borderId="0" applyNumberFormat="0" applyBorder="0" applyProtection="0">
      <alignment vertical="center" wrapText="1"/>
    </xf>
    <xf numFmtId="0" fontId="6" fillId="8" borderId="0" applyNumberFormat="0" applyBorder="0" applyProtection="0">
      <alignment vertical="center" wrapText="1"/>
    </xf>
    <xf numFmtId="0" fontId="6" fillId="9" borderId="0" applyNumberFormat="0" applyBorder="0" applyProtection="0">
      <alignment vertical="center" wrapText="1"/>
    </xf>
    <xf numFmtId="0" fontId="5" fillId="10" borderId="0" applyNumberFormat="0" applyBorder="0" applyProtection="0">
      <alignment vertical="center" wrapText="1"/>
    </xf>
    <xf numFmtId="0" fontId="5" fillId="11" borderId="0" applyNumberFormat="0" applyBorder="0" applyProtection="0">
      <alignment vertical="center" wrapText="1"/>
    </xf>
    <xf numFmtId="0" fontId="6" fillId="12" borderId="0" applyNumberFormat="0" applyBorder="0" applyProtection="0">
      <alignment vertical="center" wrapText="1"/>
    </xf>
    <xf numFmtId="0" fontId="6" fillId="13" borderId="0" applyNumberFormat="0" applyBorder="0" applyProtection="0">
      <alignment vertical="center" wrapText="1"/>
    </xf>
    <xf numFmtId="0" fontId="6" fillId="14" borderId="0" applyNumberFormat="0" applyBorder="0" applyProtection="0">
      <alignment vertical="center" wrapText="1"/>
    </xf>
    <xf numFmtId="0" fontId="6" fillId="7" borderId="0" applyNumberFormat="0" applyBorder="0" applyProtection="0">
      <alignment vertical="center" wrapText="1"/>
    </xf>
    <xf numFmtId="0" fontId="6" fillId="12" borderId="0" applyNumberFormat="0" applyBorder="0" applyProtection="0">
      <alignment vertical="center" wrapText="1"/>
    </xf>
    <xf numFmtId="0" fontId="6" fillId="15" borderId="0" applyNumberFormat="0" applyBorder="0" applyProtection="0">
      <alignment vertical="center" wrapText="1"/>
    </xf>
    <xf numFmtId="0" fontId="5" fillId="16" borderId="0" applyNumberFormat="0" applyBorder="0" applyProtection="0">
      <alignment vertical="center" wrapText="1"/>
    </xf>
    <xf numFmtId="0" fontId="5" fillId="17" borderId="0" applyNumberFormat="0" applyBorder="0" applyProtection="0">
      <alignment vertical="center" wrapText="1"/>
    </xf>
    <xf numFmtId="0" fontId="5" fillId="18" borderId="0" applyNumberFormat="0" applyBorder="0" applyProtection="0">
      <alignment vertical="center" wrapText="1"/>
    </xf>
    <xf numFmtId="0" fontId="5" fillId="13" borderId="0" applyNumberFormat="0" applyBorder="0" applyProtection="0">
      <alignment vertical="center" wrapText="1"/>
    </xf>
    <xf numFmtId="0" fontId="5" fillId="14" borderId="0" applyNumberFormat="0" applyBorder="0" applyProtection="0">
      <alignment vertical="center" wrapText="1"/>
    </xf>
    <xf numFmtId="0" fontId="5" fillId="11" borderId="0" applyNumberFormat="0" applyBorder="0" applyProtection="0">
      <alignment vertical="center" wrapText="1"/>
    </xf>
    <xf numFmtId="0" fontId="5" fillId="16" borderId="0" applyNumberFormat="0" applyBorder="0" applyProtection="0">
      <alignment vertical="center" wrapText="1"/>
    </xf>
    <xf numFmtId="0" fontId="5" fillId="19" borderId="0" applyNumberFormat="0" applyBorder="0" applyProtection="0">
      <alignment vertical="center" wrapText="1"/>
    </xf>
    <xf numFmtId="0" fontId="7" fillId="20" borderId="1" applyNumberFormat="0" applyProtection="0">
      <alignment vertical="center" wrapText="1"/>
    </xf>
    <xf numFmtId="164" fontId="2" fillId="0" borderId="0" applyFont="0" applyFill="0" applyBorder="0" applyAlignment="0" applyProtection="0"/>
    <xf numFmtId="0" fontId="9" fillId="0" borderId="0" applyNumberFormat="0" applyFill="0" applyBorder="0" applyProtection="0">
      <alignment vertical="center" wrapText="1"/>
    </xf>
    <xf numFmtId="0" fontId="11" fillId="0" borderId="0"/>
    <xf numFmtId="0" fontId="17" fillId="9" borderId="1" applyNumberFormat="0" applyProtection="0">
      <alignment vertical="center" wrapText="1"/>
    </xf>
    <xf numFmtId="0" fontId="18" fillId="20" borderId="6" applyNumberFormat="0" applyProtection="0">
      <alignment vertical="center" wrapText="1"/>
    </xf>
    <xf numFmtId="0" fontId="19" fillId="0" borderId="7" applyNumberFormat="0" applyFill="0" applyProtection="0">
      <alignment vertical="center" wrapText="1"/>
    </xf>
    <xf numFmtId="0" fontId="13" fillId="6" borderId="0" applyNumberFormat="0" applyBorder="0" applyProtection="0">
      <alignment vertical="center" wrapText="1"/>
    </xf>
    <xf numFmtId="0" fontId="21" fillId="21" borderId="0" applyNumberFormat="0" applyBorder="0" applyProtection="0">
      <alignment vertical="center" wrapText="1"/>
    </xf>
    <xf numFmtId="0" fontId="3" fillId="0" borderId="0">
      <alignment vertical="center" wrapText="1"/>
    </xf>
    <xf numFmtId="0" fontId="3" fillId="0" borderId="0"/>
    <xf numFmtId="0" fontId="3" fillId="0" borderId="0">
      <alignment vertical="center" wrapText="1"/>
    </xf>
    <xf numFmtId="0" fontId="3" fillId="0" borderId="0">
      <alignment vertical="center" wrapText="1"/>
    </xf>
    <xf numFmtId="0" fontId="3" fillId="0" borderId="0">
      <alignment vertical="center" wrapText="1"/>
    </xf>
    <xf numFmtId="0" fontId="3" fillId="0" borderId="0">
      <alignment vertical="center" wrapText="1"/>
    </xf>
    <xf numFmtId="0" fontId="23" fillId="0" borderId="0"/>
    <xf numFmtId="0" fontId="3" fillId="0" borderId="0"/>
    <xf numFmtId="0" fontId="3" fillId="0" borderId="0">
      <alignment vertical="center" wrapText="1"/>
    </xf>
    <xf numFmtId="0" fontId="3" fillId="0" borderId="0">
      <alignment vertical="center" wrapText="1"/>
    </xf>
    <xf numFmtId="0" fontId="6" fillId="0" borderId="0"/>
    <xf numFmtId="0" fontId="6" fillId="0" borderId="0"/>
    <xf numFmtId="0" fontId="3" fillId="0" borderId="0">
      <alignment vertical="center" wrapText="1"/>
    </xf>
    <xf numFmtId="0" fontId="3" fillId="0" borderId="0"/>
    <xf numFmtId="0" fontId="3" fillId="0" borderId="0"/>
    <xf numFmtId="0" fontId="6" fillId="0" borderId="0"/>
    <xf numFmtId="0" fontId="22" fillId="0" borderId="0" applyNumberFormat="0" applyFill="0" applyBorder="0" applyProtection="0">
      <alignment vertical="center" wrapText="1"/>
    </xf>
    <xf numFmtId="0" fontId="12" fillId="0" borderId="0" applyNumberFormat="0" applyFill="0" applyBorder="0" applyProtection="0">
      <alignment vertical="center" wrapText="1"/>
    </xf>
    <xf numFmtId="0" fontId="10" fillId="22" borderId="2" applyNumberFormat="0" applyProtection="0">
      <alignment vertical="center" wrapText="1"/>
    </xf>
    <xf numFmtId="9" fontId="2" fillId="0" borderId="0" applyFont="0" applyFill="0" applyBorder="0" applyAlignment="0" applyProtection="0"/>
    <xf numFmtId="0" fontId="3" fillId="23" borderId="9" applyNumberFormat="0" applyProtection="0">
      <alignment vertical="center" wrapText="1"/>
    </xf>
    <xf numFmtId="0" fontId="20" fillId="0" borderId="8" applyNumberFormat="0" applyFill="0" applyProtection="0">
      <alignment vertical="center" wrapText="1"/>
    </xf>
    <xf numFmtId="0" fontId="8" fillId="5" borderId="0" applyNumberFormat="0" applyBorder="0" applyProtection="0">
      <alignment vertical="center" wrapText="1"/>
    </xf>
    <xf numFmtId="0" fontId="3" fillId="0" borderId="0"/>
    <xf numFmtId="0" fontId="3" fillId="0" borderId="0"/>
    <xf numFmtId="0" fontId="14" fillId="0" borderId="3" applyNumberFormat="0" applyFill="0" applyProtection="0">
      <alignment vertical="center" wrapText="1"/>
    </xf>
    <xf numFmtId="0" fontId="15" fillId="0" borderId="4" applyNumberFormat="0" applyFill="0" applyProtection="0">
      <alignment vertical="center" wrapText="1"/>
    </xf>
    <xf numFmtId="0" fontId="16" fillId="0" borderId="5" applyNumberFormat="0" applyFill="0" applyProtection="0">
      <alignment vertical="center" wrapText="1"/>
    </xf>
    <xf numFmtId="0" fontId="16" fillId="0" borderId="0" applyNumberFormat="0" applyFill="0" applyBorder="0" applyProtection="0">
      <alignment vertical="center" wrapText="1"/>
    </xf>
    <xf numFmtId="0" fontId="25" fillId="0" borderId="0"/>
    <xf numFmtId="0" fontId="26" fillId="0" borderId="0"/>
    <xf numFmtId="0" fontId="26" fillId="26" borderId="0"/>
    <xf numFmtId="0" fontId="2" fillId="0" borderId="0"/>
    <xf numFmtId="0" fontId="30" fillId="0" borderId="0">
      <alignment vertical="center"/>
    </xf>
    <xf numFmtId="0" fontId="1" fillId="0" borderId="0"/>
    <xf numFmtId="0" fontId="2" fillId="0" borderId="0"/>
    <xf numFmtId="0" fontId="2" fillId="0" borderId="0"/>
  </cellStyleXfs>
  <cellXfs count="228">
    <xf numFmtId="0" fontId="0" fillId="0" borderId="0" xfId="0"/>
    <xf numFmtId="0" fontId="4" fillId="0" borderId="0" xfId="48"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4" fillId="25" borderId="0" xfId="0" applyFont="1" applyFill="1" applyAlignment="1">
      <alignment vertical="center" wrapText="1"/>
    </xf>
    <xf numFmtId="0" fontId="4" fillId="0" borderId="0" xfId="0" applyFont="1" applyAlignment="1">
      <alignment vertical="center" wrapText="1"/>
    </xf>
    <xf numFmtId="0" fontId="4" fillId="0" borderId="0" xfId="48" applyFont="1" applyFill="1" applyBorder="1" applyAlignment="1">
      <alignment horizontal="right" vertical="center"/>
    </xf>
    <xf numFmtId="0" fontId="4" fillId="0" borderId="0" xfId="48" applyFont="1" applyFill="1" applyBorder="1" applyAlignment="1">
      <alignment horizontal="left" vertical="center"/>
    </xf>
    <xf numFmtId="0" fontId="4" fillId="0" borderId="0" xfId="48" applyFont="1" applyFill="1" applyAlignment="1">
      <alignment horizontal="right"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28" fillId="24" borderId="0" xfId="0" applyFont="1" applyFill="1" applyBorder="1" applyAlignment="1" applyProtection="1">
      <alignment horizontal="center" vertical="center" wrapText="1"/>
    </xf>
    <xf numFmtId="2" fontId="4" fillId="24" borderId="0" xfId="0" applyNumberFormat="1" applyFont="1" applyFill="1" applyBorder="1" applyAlignment="1">
      <alignment vertical="center"/>
    </xf>
    <xf numFmtId="2" fontId="4" fillId="0" borderId="0" xfId="0" applyNumberFormat="1" applyFont="1" applyFill="1" applyBorder="1" applyAlignment="1">
      <alignment vertical="center"/>
    </xf>
    <xf numFmtId="2" fontId="27" fillId="24" borderId="0" xfId="0" applyNumberFormat="1" applyFont="1" applyFill="1" applyBorder="1" applyAlignment="1">
      <alignment vertical="center"/>
    </xf>
    <xf numFmtId="2" fontId="31" fillId="24" borderId="0" xfId="0" applyNumberFormat="1" applyFont="1" applyFill="1" applyBorder="1" applyAlignment="1">
      <alignment vertical="center" wrapText="1"/>
    </xf>
    <xf numFmtId="2" fontId="4" fillId="0" borderId="0" xfId="0" applyNumberFormat="1" applyFont="1" applyFill="1" applyBorder="1" applyAlignment="1">
      <alignment vertical="center" wrapText="1"/>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33" fillId="25" borderId="0" xfId="0" applyFont="1" applyFill="1" applyBorder="1" applyAlignment="1">
      <alignment vertical="center"/>
    </xf>
    <xf numFmtId="2" fontId="24" fillId="0" borderId="0" xfId="0" applyNumberFormat="1" applyFont="1" applyFill="1" applyBorder="1" applyAlignment="1">
      <alignment horizontal="left" vertical="center"/>
    </xf>
    <xf numFmtId="0" fontId="24" fillId="0" borderId="0" xfId="0" applyFont="1" applyFill="1" applyBorder="1" applyAlignment="1">
      <alignment horizontal="left" vertical="center"/>
    </xf>
    <xf numFmtId="0" fontId="34" fillId="0" borderId="0" xfId="0" applyFont="1" applyFill="1" applyBorder="1" applyAlignment="1">
      <alignment vertical="center"/>
    </xf>
    <xf numFmtId="0" fontId="24" fillId="0" borderId="0" xfId="0" applyFont="1" applyFill="1" applyBorder="1" applyAlignment="1">
      <alignment vertical="center" wrapText="1"/>
    </xf>
    <xf numFmtId="0" fontId="4" fillId="0" borderId="0" xfId="0" applyFont="1" applyFill="1" applyAlignment="1" applyProtection="1">
      <alignment vertical="center" wrapText="1"/>
    </xf>
    <xf numFmtId="0" fontId="4" fillId="0" borderId="0" xfId="0" applyFont="1" applyFill="1" applyAlignment="1" applyProtection="1">
      <alignment horizontal="left" vertical="center" wrapText="1"/>
    </xf>
    <xf numFmtId="0" fontId="4" fillId="0" borderId="0" xfId="49" applyFont="1" applyFill="1" applyAlignment="1" applyProtection="1">
      <alignment vertical="center"/>
    </xf>
    <xf numFmtId="2" fontId="4" fillId="0" borderId="0" xfId="0" applyNumberFormat="1" applyFont="1" applyFill="1" applyAlignment="1" applyProtection="1">
      <alignment horizontal="center" vertical="center" wrapText="1"/>
    </xf>
    <xf numFmtId="2" fontId="4" fillId="0" borderId="0" xfId="49" applyNumberFormat="1" applyFont="1" applyFill="1" applyAlignment="1" applyProtection="1">
      <alignment horizontal="center" vertical="center"/>
    </xf>
    <xf numFmtId="2" fontId="27" fillId="0" borderId="0" xfId="0" applyNumberFormat="1" applyFont="1" applyFill="1" applyAlignment="1">
      <alignment vertical="center"/>
    </xf>
    <xf numFmtId="2" fontId="27" fillId="0" borderId="0" xfId="0" applyNumberFormat="1" applyFont="1" applyFill="1" applyBorder="1" applyAlignment="1">
      <alignment vertical="center"/>
    </xf>
    <xf numFmtId="2" fontId="24" fillId="0" borderId="0" xfId="0" applyNumberFormat="1" applyFont="1" applyFill="1" applyAlignment="1">
      <alignment horizontal="left" vertical="center" wrapText="1"/>
    </xf>
    <xf numFmtId="0" fontId="4" fillId="0" borderId="0" xfId="69" applyFont="1" applyFill="1" applyAlignment="1" applyProtection="1">
      <alignment vertical="center" wrapText="1"/>
    </xf>
    <xf numFmtId="2" fontId="4" fillId="0" borderId="0" xfId="69" applyNumberFormat="1" applyFont="1" applyFill="1" applyAlignment="1" applyProtection="1">
      <alignment horizontal="center" vertical="center" wrapText="1"/>
    </xf>
    <xf numFmtId="0" fontId="4" fillId="0" borderId="0" xfId="69" applyFont="1" applyFill="1" applyAlignment="1" applyProtection="1">
      <alignment horizontal="left" vertical="center" wrapText="1"/>
    </xf>
    <xf numFmtId="2" fontId="4" fillId="0" borderId="0" xfId="69" applyNumberFormat="1" applyFont="1" applyFill="1" applyAlignment="1" applyProtection="1">
      <alignment vertical="center" wrapText="1"/>
    </xf>
    <xf numFmtId="0" fontId="27" fillId="0" borderId="0" xfId="69" applyFont="1" applyFill="1" applyAlignment="1" applyProtection="1">
      <alignment horizontal="left" vertical="center" wrapText="1"/>
    </xf>
    <xf numFmtId="2" fontId="27" fillId="0" borderId="0" xfId="69" applyNumberFormat="1" applyFont="1" applyFill="1" applyAlignment="1" applyProtection="1">
      <alignment horizontal="center" vertical="center" wrapText="1"/>
    </xf>
    <xf numFmtId="2" fontId="27" fillId="0" borderId="0" xfId="69" applyNumberFormat="1" applyFont="1" applyFill="1" applyBorder="1" applyAlignment="1" applyProtection="1">
      <alignment horizontal="center" vertical="center" wrapText="1"/>
    </xf>
    <xf numFmtId="2" fontId="4" fillId="0" borderId="0" xfId="69" applyNumberFormat="1" applyFont="1" applyFill="1" applyAlignment="1" applyProtection="1">
      <alignment horizontal="left" vertical="center" wrapText="1"/>
    </xf>
    <xf numFmtId="2" fontId="4" fillId="0" borderId="0" xfId="0" applyNumberFormat="1" applyFont="1" applyFill="1" applyAlignment="1" applyProtection="1">
      <alignment vertical="center" wrapText="1"/>
    </xf>
    <xf numFmtId="2" fontId="4" fillId="0" borderId="0" xfId="0" applyNumberFormat="1" applyFont="1" applyFill="1" applyAlignment="1" applyProtection="1">
      <alignment horizontal="left" vertical="center" wrapText="1"/>
    </xf>
    <xf numFmtId="2" fontId="4" fillId="0" borderId="0" xfId="49" applyNumberFormat="1" applyFont="1" applyFill="1" applyAlignment="1" applyProtection="1">
      <alignment vertical="center"/>
    </xf>
    <xf numFmtId="2" fontId="27" fillId="0" borderId="0" xfId="69" applyNumberFormat="1" applyFont="1" applyFill="1" applyAlignment="1" applyProtection="1">
      <alignment horizontal="left" vertical="center" wrapText="1"/>
    </xf>
    <xf numFmtId="2" fontId="36" fillId="0" borderId="0" xfId="69" applyNumberFormat="1" applyFont="1" applyFill="1" applyAlignment="1" applyProtection="1">
      <alignment horizontal="left" vertical="center" wrapText="1"/>
    </xf>
    <xf numFmtId="0" fontId="36" fillId="0" borderId="0" xfId="69" applyFont="1" applyFill="1" applyAlignment="1" applyProtection="1">
      <alignment horizontal="left" vertical="center" wrapText="1"/>
    </xf>
    <xf numFmtId="2" fontId="4" fillId="0" borderId="10" xfId="69" applyNumberFormat="1" applyFont="1" applyFill="1" applyBorder="1" applyAlignment="1" applyProtection="1">
      <alignment horizontal="right" vertical="center" wrapText="1"/>
    </xf>
    <xf numFmtId="0" fontId="4" fillId="0" borderId="0" xfId="69" applyFont="1" applyFill="1" applyAlignment="1" applyProtection="1">
      <alignment horizontal="right" vertical="center" wrapText="1"/>
    </xf>
    <xf numFmtId="10" fontId="4" fillId="0" borderId="10" xfId="53" applyNumberFormat="1" applyFont="1" applyFill="1" applyBorder="1" applyAlignment="1">
      <alignment horizontal="center" vertical="center"/>
    </xf>
    <xf numFmtId="0" fontId="4" fillId="0" borderId="0" xfId="0" applyFont="1" applyAlignment="1">
      <alignment horizontal="right" vertical="center" wrapText="1"/>
    </xf>
    <xf numFmtId="0" fontId="24" fillId="0" borderId="0" xfId="0" applyFont="1" applyFill="1" applyAlignment="1">
      <alignment horizontal="right" vertical="center" wrapText="1"/>
    </xf>
    <xf numFmtId="0" fontId="24" fillId="0" borderId="0" xfId="0" applyFont="1" applyFill="1" applyAlignment="1">
      <alignment wrapText="1"/>
    </xf>
    <xf numFmtId="49" fontId="24" fillId="0" borderId="19" xfId="0" applyNumberFormat="1" applyFont="1" applyFill="1" applyBorder="1" applyAlignment="1">
      <alignment horizontal="center" wrapText="1"/>
    </xf>
    <xf numFmtId="2" fontId="41" fillId="0" borderId="10" xfId="69" applyNumberFormat="1" applyFont="1" applyFill="1" applyBorder="1" applyAlignment="1" applyProtection="1">
      <alignment horizontal="right" vertical="center" wrapText="1"/>
    </xf>
    <xf numFmtId="2" fontId="41" fillId="0" borderId="0" xfId="49" applyNumberFormat="1" applyFont="1" applyFill="1" applyAlignment="1" applyProtection="1">
      <alignment horizontal="center" vertical="center"/>
    </xf>
    <xf numFmtId="2" fontId="41" fillId="0" borderId="0" xfId="49" applyNumberFormat="1" applyFont="1" applyFill="1" applyAlignment="1" applyProtection="1">
      <alignment vertical="center"/>
    </xf>
    <xf numFmtId="0" fontId="41" fillId="0" borderId="0" xfId="49" applyFont="1" applyFill="1" applyAlignment="1" applyProtection="1">
      <alignment vertical="center"/>
    </xf>
    <xf numFmtId="0" fontId="24" fillId="0" borderId="0" xfId="0" applyFont="1" applyFill="1" applyBorder="1" applyAlignment="1">
      <alignment horizontal="left" vertical="center"/>
    </xf>
    <xf numFmtId="0" fontId="32" fillId="0" borderId="0" xfId="0" applyFont="1" applyFill="1" applyBorder="1" applyAlignment="1">
      <alignment horizontal="left" vertical="center" wrapText="1"/>
    </xf>
    <xf numFmtId="0" fontId="33" fillId="0" borderId="0" xfId="0" applyFont="1" applyFill="1" applyAlignment="1">
      <alignment vertical="center" wrapText="1"/>
    </xf>
    <xf numFmtId="0" fontId="33" fillId="0" borderId="0" xfId="0" applyFont="1" applyFill="1" applyBorder="1" applyAlignment="1">
      <alignment vertical="center"/>
    </xf>
    <xf numFmtId="0" fontId="24" fillId="0" borderId="0" xfId="0" applyFont="1" applyFill="1" applyBorder="1" applyAlignment="1">
      <alignment horizontal="left" vertical="center" wrapText="1"/>
    </xf>
    <xf numFmtId="0" fontId="24" fillId="0" borderId="0" xfId="0" applyFont="1" applyFill="1" applyBorder="1" applyAlignment="1">
      <alignment vertical="center"/>
    </xf>
    <xf numFmtId="0" fontId="32" fillId="0" borderId="0" xfId="0" applyFont="1" applyFill="1" applyBorder="1" applyAlignment="1">
      <alignment horizontal="center" vertical="center" wrapText="1"/>
    </xf>
    <xf numFmtId="2" fontId="24" fillId="0" borderId="0" xfId="0" applyNumberFormat="1" applyFont="1" applyFill="1" applyBorder="1" applyAlignment="1">
      <alignment horizontal="right" vertical="center" wrapText="1"/>
    </xf>
    <xf numFmtId="0" fontId="32" fillId="0" borderId="10" xfId="0"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2" fontId="24" fillId="0" borderId="10" xfId="0" applyNumberFormat="1" applyFont="1" applyFill="1" applyBorder="1" applyAlignment="1">
      <alignment horizontal="right" vertical="center" wrapText="1"/>
    </xf>
    <xf numFmtId="0" fontId="32" fillId="0" borderId="21" xfId="0" applyFont="1" applyFill="1" applyBorder="1" applyAlignment="1">
      <alignment vertical="center"/>
    </xf>
    <xf numFmtId="2" fontId="32" fillId="0" borderId="10" xfId="0" applyNumberFormat="1" applyFont="1" applyFill="1" applyBorder="1" applyAlignment="1">
      <alignment horizontal="right" vertical="center" wrapText="1"/>
    </xf>
    <xf numFmtId="165" fontId="24" fillId="0" borderId="0" xfId="0" applyNumberFormat="1" applyFont="1" applyFill="1" applyBorder="1" applyAlignment="1">
      <alignment vertical="center"/>
    </xf>
    <xf numFmtId="2" fontId="27" fillId="0" borderId="10" xfId="0" applyNumberFormat="1" applyFont="1" applyFill="1" applyBorder="1" applyAlignment="1">
      <alignment horizontal="right" vertical="center"/>
    </xf>
    <xf numFmtId="0" fontId="32" fillId="0" borderId="0" xfId="0" applyFont="1" applyFill="1" applyBorder="1" applyAlignment="1">
      <alignment vertical="center"/>
    </xf>
    <xf numFmtId="2" fontId="32" fillId="0" borderId="10" xfId="0" applyNumberFormat="1" applyFont="1" applyFill="1" applyBorder="1" applyAlignment="1">
      <alignment horizontal="right" vertical="center"/>
    </xf>
    <xf numFmtId="0" fontId="24" fillId="0" borderId="0" xfId="0" applyFont="1" applyFill="1" applyAlignment="1">
      <alignment vertical="center"/>
    </xf>
    <xf numFmtId="0" fontId="24" fillId="0" borderId="0" xfId="0" applyFont="1" applyFill="1" applyBorder="1" applyAlignment="1">
      <alignment horizontal="center" vertical="center"/>
    </xf>
    <xf numFmtId="2" fontId="24" fillId="0" borderId="0" xfId="0" applyNumberFormat="1" applyFont="1" applyFill="1" applyBorder="1" applyAlignment="1">
      <alignment horizontal="center" vertical="center"/>
    </xf>
    <xf numFmtId="0" fontId="24" fillId="0" borderId="0" xfId="0" applyFont="1" applyFill="1" applyAlignment="1">
      <alignment horizontal="right" wrapText="1"/>
    </xf>
    <xf numFmtId="0" fontId="24" fillId="0" borderId="0" xfId="0" applyFont="1" applyFill="1" applyAlignment="1">
      <alignment horizontal="left" vertical="center"/>
    </xf>
    <xf numFmtId="0" fontId="24" fillId="0" borderId="0" xfId="0" applyFont="1" applyFill="1" applyAlignment="1">
      <alignment horizontal="center" vertical="center"/>
    </xf>
    <xf numFmtId="0" fontId="4" fillId="0" borderId="0" xfId="69" applyFont="1" applyFill="1" applyAlignment="1" applyProtection="1">
      <alignment horizontal="center" vertical="center" wrapText="1"/>
    </xf>
    <xf numFmtId="0" fontId="4" fillId="0" borderId="0" xfId="69" applyFont="1" applyFill="1" applyBorder="1" applyAlignment="1" applyProtection="1">
      <alignment horizontal="right" vertical="center"/>
    </xf>
    <xf numFmtId="0" fontId="4" fillId="0" borderId="0" xfId="69" applyFont="1" applyFill="1" applyBorder="1" applyAlignment="1" applyProtection="1">
      <alignment vertical="center"/>
    </xf>
    <xf numFmtId="2" fontId="4" fillId="0" borderId="0" xfId="69" applyNumberFormat="1" applyFont="1" applyFill="1" applyBorder="1" applyAlignment="1" applyProtection="1">
      <alignment vertical="center"/>
    </xf>
    <xf numFmtId="0" fontId="27" fillId="0" borderId="10" xfId="69" applyFont="1" applyFill="1" applyBorder="1" applyAlignment="1" applyProtection="1">
      <alignment horizontal="center" vertical="center" wrapText="1"/>
    </xf>
    <xf numFmtId="1" fontId="27" fillId="0" borderId="10" xfId="69" applyNumberFormat="1" applyFont="1" applyFill="1" applyBorder="1" applyAlignment="1" applyProtection="1">
      <alignment horizontal="center" vertical="center" wrapText="1"/>
    </xf>
    <xf numFmtId="0" fontId="35" fillId="0" borderId="23" xfId="0" applyNumberFormat="1" applyFont="1" applyFill="1" applyBorder="1" applyAlignment="1" applyProtection="1">
      <alignment horizontal="left" vertical="center"/>
    </xf>
    <xf numFmtId="0" fontId="35" fillId="0" borderId="23" xfId="69" applyFont="1" applyFill="1" applyBorder="1" applyAlignment="1" applyProtection="1">
      <alignment horizontal="center" vertical="center" wrapText="1"/>
    </xf>
    <xf numFmtId="0" fontId="4" fillId="0" borderId="10" xfId="69" applyFont="1" applyFill="1" applyBorder="1" applyAlignment="1" applyProtection="1">
      <alignment horizontal="left" vertical="center" wrapText="1"/>
    </xf>
    <xf numFmtId="2" fontId="4" fillId="0" borderId="10" xfId="69" applyNumberFormat="1" applyFont="1" applyFill="1" applyBorder="1" applyAlignment="1" applyProtection="1">
      <alignment horizontal="center" vertical="center" wrapText="1"/>
    </xf>
    <xf numFmtId="2" fontId="4" fillId="0" borderId="10" xfId="0" applyNumberFormat="1" applyFont="1" applyFill="1" applyBorder="1" applyAlignment="1" applyProtection="1">
      <alignment horizontal="right" vertical="center"/>
    </xf>
    <xf numFmtId="2" fontId="4" fillId="0" borderId="10" xfId="49" applyNumberFormat="1" applyFont="1" applyFill="1" applyBorder="1" applyAlignment="1" applyProtection="1">
      <alignment horizontal="right" vertical="center"/>
    </xf>
    <xf numFmtId="2" fontId="35" fillId="0" borderId="23" xfId="69" applyNumberFormat="1" applyFont="1" applyFill="1" applyBorder="1" applyAlignment="1" applyProtection="1">
      <alignment horizontal="right" vertical="center" wrapText="1"/>
    </xf>
    <xf numFmtId="2" fontId="35" fillId="0" borderId="10" xfId="69" applyNumberFormat="1" applyFont="1" applyFill="1" applyBorder="1" applyAlignment="1" applyProtection="1">
      <alignment horizontal="right" vertical="center" wrapText="1"/>
    </xf>
    <xf numFmtId="49" fontId="35" fillId="0" borderId="23" xfId="0" applyNumberFormat="1" applyFont="1" applyFill="1" applyBorder="1" applyAlignment="1" applyProtection="1">
      <alignment horizontal="center" vertical="center"/>
    </xf>
    <xf numFmtId="0" fontId="4" fillId="0" borderId="23" xfId="0" applyNumberFormat="1" applyFont="1" applyFill="1" applyBorder="1" applyAlignment="1" applyProtection="1">
      <alignment horizontal="center" vertical="center"/>
    </xf>
    <xf numFmtId="0" fontId="4" fillId="0" borderId="23" xfId="69" applyFont="1" applyFill="1" applyBorder="1" applyAlignment="1" applyProtection="1">
      <alignment horizontal="center" vertical="center" wrapText="1"/>
    </xf>
    <xf numFmtId="170" fontId="4" fillId="0" borderId="10" xfId="0" applyNumberFormat="1" applyFont="1" applyFill="1" applyBorder="1" applyAlignment="1" applyProtection="1">
      <alignment horizontal="right" vertical="center"/>
    </xf>
    <xf numFmtId="2" fontId="4" fillId="0" borderId="23" xfId="69" applyNumberFormat="1" applyFont="1" applyFill="1" applyBorder="1" applyAlignment="1" applyProtection="1">
      <alignment horizontal="right" vertical="center" wrapText="1"/>
    </xf>
    <xf numFmtId="0" fontId="4" fillId="0" borderId="10" xfId="69" applyFont="1" applyFill="1" applyBorder="1" applyAlignment="1" applyProtection="1">
      <alignment horizontal="right" vertical="center" wrapText="1"/>
    </xf>
    <xf numFmtId="0" fontId="27" fillId="0" borderId="16" xfId="69" applyFont="1" applyFill="1" applyBorder="1" applyAlignment="1" applyProtection="1">
      <alignment horizontal="center" vertical="center"/>
    </xf>
    <xf numFmtId="0" fontId="27" fillId="0" borderId="17" xfId="69" applyFont="1" applyFill="1" applyBorder="1" applyAlignment="1" applyProtection="1">
      <alignment vertical="center"/>
    </xf>
    <xf numFmtId="0" fontId="27" fillId="0" borderId="18" xfId="69" applyFont="1" applyFill="1" applyBorder="1" applyAlignment="1" applyProtection="1">
      <alignment horizontal="right" vertical="center"/>
    </xf>
    <xf numFmtId="0" fontId="27" fillId="0" borderId="12" xfId="69" applyFont="1" applyFill="1" applyBorder="1" applyAlignment="1" applyProtection="1">
      <alignment horizontal="center" vertical="center"/>
    </xf>
    <xf numFmtId="2" fontId="27" fillId="0" borderId="12" xfId="69" applyNumberFormat="1" applyFont="1" applyFill="1" applyBorder="1" applyAlignment="1" applyProtection="1">
      <alignment horizontal="right" vertical="center"/>
    </xf>
    <xf numFmtId="2" fontId="27" fillId="0" borderId="12" xfId="69" applyNumberFormat="1" applyFont="1" applyFill="1" applyBorder="1" applyAlignment="1" applyProtection="1">
      <alignment horizontal="right" vertical="center" wrapText="1"/>
    </xf>
    <xf numFmtId="10" fontId="27" fillId="0" borderId="12" xfId="69" applyNumberFormat="1" applyFont="1" applyFill="1" applyBorder="1" applyAlignment="1" applyProtection="1">
      <alignment horizontal="center" vertical="center"/>
    </xf>
    <xf numFmtId="2" fontId="27" fillId="0" borderId="12" xfId="69" applyNumberFormat="1" applyFont="1" applyFill="1" applyBorder="1" applyAlignment="1" applyProtection="1">
      <alignment horizontal="center" vertical="center" wrapText="1"/>
    </xf>
    <xf numFmtId="0" fontId="41" fillId="0" borderId="23" xfId="0" applyNumberFormat="1" applyFont="1" applyFill="1" applyBorder="1" applyAlignment="1" applyProtection="1">
      <alignment horizontal="center" vertical="center"/>
    </xf>
    <xf numFmtId="0" fontId="41" fillId="0" borderId="23" xfId="69" applyFont="1" applyFill="1" applyBorder="1" applyAlignment="1" applyProtection="1">
      <alignment horizontal="center" vertical="center" wrapText="1"/>
    </xf>
    <xf numFmtId="0" fontId="41" fillId="0" borderId="10" xfId="69" applyFont="1" applyFill="1" applyBorder="1" applyAlignment="1" applyProtection="1">
      <alignment horizontal="right" vertical="center" wrapText="1"/>
    </xf>
    <xf numFmtId="2" fontId="41" fillId="0" borderId="10" xfId="69" applyNumberFormat="1" applyFont="1" applyFill="1" applyBorder="1" applyAlignment="1" applyProtection="1">
      <alignment horizontal="center" vertical="center" wrapText="1"/>
    </xf>
    <xf numFmtId="2" fontId="41" fillId="0" borderId="10" xfId="0" applyNumberFormat="1" applyFont="1" applyFill="1" applyBorder="1" applyAlignment="1" applyProtection="1">
      <alignment horizontal="right" vertical="center"/>
    </xf>
    <xf numFmtId="2" fontId="41" fillId="0" borderId="10" xfId="49" applyNumberFormat="1" applyFont="1" applyFill="1" applyBorder="1" applyAlignment="1" applyProtection="1">
      <alignment horizontal="right" vertical="center"/>
    </xf>
    <xf numFmtId="2" fontId="41" fillId="0" borderId="23" xfId="69" applyNumberFormat="1" applyFont="1" applyFill="1" applyBorder="1" applyAlignment="1" applyProtection="1">
      <alignment horizontal="right" vertical="center" wrapText="1"/>
    </xf>
    <xf numFmtId="0" fontId="43" fillId="0" borderId="10" xfId="69" applyFont="1" applyFill="1" applyBorder="1" applyAlignment="1" applyProtection="1">
      <alignment horizontal="center" vertical="center" wrapText="1"/>
    </xf>
    <xf numFmtId="2" fontId="42" fillId="0" borderId="23" xfId="69" applyNumberFormat="1" applyFont="1" applyFill="1" applyBorder="1" applyAlignment="1" applyProtection="1">
      <alignment horizontal="righ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0"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quotePrefix="1" applyNumberFormat="1" applyFont="1" applyFill="1" applyBorder="1" applyAlignment="1">
      <alignment horizontal="center" vertical="center"/>
    </xf>
    <xf numFmtId="2" fontId="4" fillId="0" borderId="10" xfId="0" applyNumberFormat="1" applyFont="1" applyFill="1" applyBorder="1" applyAlignment="1">
      <alignment vertical="center"/>
    </xf>
    <xf numFmtId="0" fontId="4" fillId="0" borderId="10" xfId="0" applyFont="1" applyFill="1" applyBorder="1" applyAlignment="1">
      <alignment vertical="center"/>
    </xf>
    <xf numFmtId="0" fontId="27" fillId="0" borderId="10" xfId="0" applyFont="1" applyFill="1" applyBorder="1" applyAlignment="1">
      <alignment vertical="center"/>
    </xf>
    <xf numFmtId="2" fontId="27" fillId="0" borderId="10" xfId="0" applyNumberFormat="1" applyFont="1" applyFill="1" applyBorder="1" applyAlignment="1">
      <alignment vertical="center"/>
    </xf>
    <xf numFmtId="9" fontId="27" fillId="0" borderId="10" xfId="53" applyFont="1" applyFill="1" applyBorder="1" applyAlignment="1">
      <alignment horizontal="right" vertical="center"/>
    </xf>
    <xf numFmtId="2" fontId="29" fillId="0" borderId="0" xfId="0" applyNumberFormat="1" applyFont="1" applyFill="1" applyBorder="1" applyAlignment="1">
      <alignment vertical="center" wrapText="1"/>
    </xf>
    <xf numFmtId="2" fontId="4" fillId="0" borderId="0" xfId="0" applyNumberFormat="1" applyFont="1" applyFill="1" applyAlignment="1">
      <alignment vertical="center"/>
    </xf>
    <xf numFmtId="0" fontId="4" fillId="0" borderId="0" xfId="0" applyFont="1" applyFill="1" applyBorder="1" applyAlignment="1">
      <alignment horizontal="center" wrapText="1"/>
    </xf>
    <xf numFmtId="0" fontId="4" fillId="0" borderId="0" xfId="0" applyFont="1" applyFill="1" applyAlignment="1">
      <alignment horizontal="left" vertical="center"/>
    </xf>
    <xf numFmtId="0" fontId="24" fillId="0" borderId="0" xfId="48" applyFont="1" applyFill="1" applyAlignment="1" applyProtection="1">
      <alignment horizontal="left" vertical="center"/>
      <protection locked="0"/>
    </xf>
    <xf numFmtId="0" fontId="4" fillId="0" borderId="0" xfId="47" applyFont="1" applyFill="1" applyBorder="1" applyAlignment="1" applyProtection="1">
      <alignment horizontal="left" vertical="center" wrapText="1"/>
      <protection locked="0"/>
    </xf>
    <xf numFmtId="0" fontId="32" fillId="0" borderId="0" xfId="0" applyFont="1" applyFill="1" applyBorder="1" applyAlignment="1">
      <alignment horizontal="right" vertical="center" wrapText="1"/>
    </xf>
    <xf numFmtId="0" fontId="24" fillId="0" borderId="0" xfId="0" applyFont="1" applyFill="1" applyBorder="1" applyAlignment="1">
      <alignment horizontal="right" vertical="center"/>
    </xf>
    <xf numFmtId="0" fontId="24" fillId="0" borderId="0" xfId="0" applyFont="1" applyFill="1" applyBorder="1" applyAlignment="1">
      <alignment horizontal="center" vertical="center"/>
    </xf>
    <xf numFmtId="0" fontId="24" fillId="0" borderId="0" xfId="48" applyFont="1" applyFill="1" applyBorder="1" applyAlignment="1">
      <alignment horizontal="left" vertical="center" wrapText="1"/>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8" fillId="0" borderId="0" xfId="0" applyFont="1" applyFill="1" applyBorder="1" applyAlignment="1">
      <alignment horizontal="center" vertical="center" wrapText="1"/>
    </xf>
    <xf numFmtId="0" fontId="27" fillId="0" borderId="0" xfId="70" applyFont="1" applyFill="1" applyBorder="1" applyAlignment="1" applyProtection="1">
      <alignment horizontal="left" vertical="center" wrapText="1"/>
      <protection locked="0"/>
    </xf>
    <xf numFmtId="0" fontId="4" fillId="0" borderId="0" xfId="70" applyFont="1" applyFill="1" applyBorder="1" applyAlignment="1" applyProtection="1">
      <alignment horizontal="left" vertical="center" wrapText="1"/>
      <protection locked="0"/>
    </xf>
    <xf numFmtId="0" fontId="32" fillId="0" borderId="0" xfId="48" applyFont="1" applyFill="1" applyAlignment="1" applyProtection="1">
      <alignment horizontal="left" vertical="center" wrapText="1"/>
      <protection locked="0"/>
    </xf>
    <xf numFmtId="0" fontId="24" fillId="0" borderId="0" xfId="69" applyFont="1" applyFill="1" applyAlignment="1" applyProtection="1">
      <alignment horizontal="left" vertical="center"/>
      <protection locked="0"/>
    </xf>
    <xf numFmtId="0" fontId="32" fillId="0" borderId="0" xfId="48" applyFont="1" applyFill="1" applyAlignment="1" applyProtection="1">
      <alignment horizontal="left" vertical="center"/>
      <protection locked="0"/>
    </xf>
    <xf numFmtId="0" fontId="24" fillId="0" borderId="0" xfId="0" applyFont="1" applyFill="1" applyAlignment="1">
      <alignment horizontal="right" vertical="center" wrapText="1"/>
    </xf>
    <xf numFmtId="167" fontId="24" fillId="0" borderId="0" xfId="0" applyNumberFormat="1" applyFont="1" applyFill="1" applyBorder="1" applyAlignment="1" applyProtection="1">
      <alignment horizontal="right"/>
      <protection locked="0"/>
    </xf>
    <xf numFmtId="0" fontId="32" fillId="0" borderId="23"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24" fillId="0" borderId="23" xfId="0" applyFont="1" applyFill="1" applyBorder="1" applyAlignment="1">
      <alignment horizontal="left" vertical="center"/>
    </xf>
    <xf numFmtId="0" fontId="24" fillId="0" borderId="22"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23" xfId="0" applyNumberFormat="1" applyFont="1" applyFill="1" applyBorder="1" applyAlignment="1">
      <alignment horizontal="center" vertical="center" wrapText="1"/>
    </xf>
    <xf numFmtId="0" fontId="24" fillId="0" borderId="22"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wrapText="1"/>
    </xf>
    <xf numFmtId="0" fontId="32" fillId="0" borderId="10" xfId="0" applyFont="1" applyFill="1" applyBorder="1" applyAlignment="1">
      <alignment horizontal="right" vertical="center"/>
    </xf>
    <xf numFmtId="166" fontId="32" fillId="0" borderId="10" xfId="0" applyNumberFormat="1" applyFont="1" applyFill="1" applyBorder="1" applyAlignment="1">
      <alignment horizontal="right" vertical="center"/>
    </xf>
    <xf numFmtId="0" fontId="24" fillId="0" borderId="0" xfId="0" applyFont="1" applyFill="1" applyAlignment="1">
      <alignment horizontal="right" wrapText="1"/>
    </xf>
    <xf numFmtId="0" fontId="24" fillId="0" borderId="0" xfId="0" applyFont="1" applyFill="1" applyBorder="1" applyAlignment="1">
      <alignment horizontal="left" vertical="center"/>
    </xf>
    <xf numFmtId="0" fontId="27" fillId="0" borderId="23" xfId="0" applyFont="1" applyFill="1" applyBorder="1" applyAlignment="1">
      <alignment horizontal="right" vertical="center"/>
    </xf>
    <xf numFmtId="0" fontId="27" fillId="0" borderId="22" xfId="0" applyFont="1" applyFill="1" applyBorder="1" applyAlignment="1">
      <alignment horizontal="right" vertical="center"/>
    </xf>
    <xf numFmtId="0" fontId="27" fillId="0" borderId="20" xfId="0" applyFont="1" applyFill="1" applyBorder="1" applyAlignment="1">
      <alignment horizontal="right" vertical="center"/>
    </xf>
    <xf numFmtId="0" fontId="4" fillId="0" borderId="23" xfId="53" applyNumberFormat="1" applyFont="1" applyFill="1" applyBorder="1" applyAlignment="1">
      <alignment horizontal="right" vertical="center"/>
    </xf>
    <xf numFmtId="0" fontId="4" fillId="0" borderId="20" xfId="53" applyNumberFormat="1" applyFont="1" applyFill="1" applyBorder="1" applyAlignment="1">
      <alignment horizontal="right" vertical="center"/>
    </xf>
    <xf numFmtId="9" fontId="27" fillId="0" borderId="23" xfId="53" applyFont="1" applyFill="1" applyBorder="1" applyAlignment="1">
      <alignment horizontal="right" vertical="center"/>
    </xf>
    <xf numFmtId="9" fontId="27" fillId="0" borderId="22" xfId="53" applyFont="1" applyFill="1" applyBorder="1" applyAlignment="1">
      <alignment horizontal="right" vertical="center"/>
    </xf>
    <xf numFmtId="9" fontId="27" fillId="0" borderId="20" xfId="53" applyFont="1" applyFill="1" applyBorder="1" applyAlignment="1">
      <alignment horizontal="right" vertical="center"/>
    </xf>
    <xf numFmtId="0" fontId="40" fillId="0" borderId="10" xfId="0" applyFont="1" applyFill="1" applyBorder="1" applyAlignment="1">
      <alignment horizontal="center" vertical="center" wrapText="1"/>
    </xf>
    <xf numFmtId="0" fontId="28" fillId="24" borderId="0" xfId="0" applyFont="1" applyFill="1" applyBorder="1" applyAlignment="1">
      <alignment horizontal="center" vertical="center"/>
    </xf>
    <xf numFmtId="0" fontId="4" fillId="0" borderId="0" xfId="48" applyNumberFormat="1" applyFont="1" applyFill="1" applyAlignment="1">
      <alignment horizontal="left" vertical="center" wrapText="1"/>
    </xf>
    <xf numFmtId="167" fontId="4" fillId="0" borderId="0" xfId="0" applyNumberFormat="1" applyFont="1" applyFill="1" applyBorder="1" applyAlignment="1" applyProtection="1">
      <alignment horizontal="right"/>
      <protection locked="0"/>
    </xf>
    <xf numFmtId="0" fontId="4" fillId="0" borderId="0" xfId="48" applyFont="1" applyFill="1" applyBorder="1" applyAlignment="1" applyProtection="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27" fillId="0" borderId="0" xfId="47" applyFont="1" applyFill="1" applyBorder="1" applyAlignment="1">
      <alignment horizontal="left" vertical="center"/>
    </xf>
    <xf numFmtId="0" fontId="4" fillId="0" borderId="0" xfId="48" applyFont="1" applyFill="1" applyAlignment="1">
      <alignment horizontal="left" vertical="center"/>
    </xf>
    <xf numFmtId="0" fontId="4" fillId="0" borderId="0" xfId="48" applyFont="1" applyFill="1" applyBorder="1" applyAlignment="1">
      <alignment horizontal="left" vertical="center" wrapText="1"/>
    </xf>
    <xf numFmtId="0" fontId="27" fillId="0" borderId="0" xfId="0" applyFont="1" applyFill="1" applyBorder="1" applyAlignment="1">
      <alignment horizontal="left" vertical="center"/>
    </xf>
    <xf numFmtId="0" fontId="27" fillId="0" borderId="0" xfId="0" applyFont="1" applyFill="1" applyBorder="1" applyAlignment="1">
      <alignment horizontal="left" vertical="center" wrapText="1"/>
    </xf>
    <xf numFmtId="168" fontId="39" fillId="0" borderId="0" xfId="0" applyNumberFormat="1" applyFont="1" applyFill="1" applyAlignment="1">
      <alignment horizontal="center" vertical="center"/>
    </xf>
    <xf numFmtId="0" fontId="39" fillId="0" borderId="0" xfId="0" applyFont="1" applyFill="1" applyAlignment="1">
      <alignment horizontal="center" vertical="center"/>
    </xf>
    <xf numFmtId="0" fontId="4" fillId="0" borderId="19" xfId="69" applyFont="1" applyFill="1" applyBorder="1" applyAlignment="1" applyProtection="1">
      <alignment horizontal="right" vertical="center" wrapText="1"/>
    </xf>
    <xf numFmtId="0" fontId="4" fillId="0" borderId="0" xfId="69" applyFont="1" applyFill="1" applyAlignment="1" applyProtection="1">
      <alignment horizontal="right" vertical="center" wrapText="1"/>
    </xf>
    <xf numFmtId="0" fontId="4" fillId="0" borderId="19" xfId="69" applyFont="1" applyFill="1" applyBorder="1" applyAlignment="1" applyProtection="1">
      <alignment horizontal="center" vertical="center" wrapText="1"/>
    </xf>
    <xf numFmtId="0" fontId="36" fillId="0" borderId="21" xfId="69" applyFont="1" applyFill="1" applyBorder="1" applyAlignment="1" applyProtection="1">
      <alignment horizontal="center" vertical="top"/>
    </xf>
    <xf numFmtId="0" fontId="4" fillId="0" borderId="0" xfId="0" applyFont="1" applyFill="1" applyAlignment="1">
      <alignment horizontal="right" vertical="center" wrapText="1"/>
    </xf>
    <xf numFmtId="0" fontId="4" fillId="0" borderId="0" xfId="0" applyFont="1" applyFill="1" applyAlignment="1">
      <alignment horizontal="right" wrapText="1"/>
    </xf>
    <xf numFmtId="0" fontId="40" fillId="0" borderId="24"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6" xfId="0" applyFont="1" applyFill="1" applyBorder="1" applyAlignment="1">
      <alignment horizontal="center" vertical="center" wrapText="1"/>
    </xf>
    <xf numFmtId="2" fontId="4" fillId="0" borderId="23" xfId="0" applyNumberFormat="1" applyFont="1" applyFill="1" applyBorder="1" applyAlignment="1">
      <alignment horizontal="left" vertical="center"/>
    </xf>
    <xf numFmtId="2" fontId="4" fillId="0" borderId="22" xfId="0" applyNumberFormat="1" applyFont="1" applyFill="1" applyBorder="1" applyAlignment="1">
      <alignment horizontal="left" vertical="center"/>
    </xf>
    <xf numFmtId="2" fontId="4" fillId="0" borderId="20" xfId="0" applyNumberFormat="1" applyFont="1" applyFill="1" applyBorder="1" applyAlignment="1">
      <alignment horizontal="left" vertical="center"/>
    </xf>
    <xf numFmtId="0" fontId="4" fillId="0" borderId="23" xfId="0" quotePrefix="1" applyNumberFormat="1" applyFont="1" applyFill="1" applyBorder="1" applyAlignment="1">
      <alignment horizontal="left" vertical="center"/>
    </xf>
    <xf numFmtId="0" fontId="4" fillId="0" borderId="22" xfId="0" quotePrefix="1" applyNumberFormat="1" applyFont="1" applyFill="1" applyBorder="1" applyAlignment="1">
      <alignment horizontal="left" vertical="center"/>
    </xf>
    <xf numFmtId="0" fontId="4" fillId="0" borderId="20" xfId="0" quotePrefix="1" applyNumberFormat="1" applyFont="1" applyFill="1" applyBorder="1" applyAlignment="1">
      <alignment horizontal="left" vertical="center"/>
    </xf>
    <xf numFmtId="0" fontId="27" fillId="0" borderId="0" xfId="70" applyFont="1" applyFill="1" applyBorder="1" applyAlignment="1" applyProtection="1">
      <alignment horizontal="left" vertical="center"/>
    </xf>
    <xf numFmtId="0" fontId="4" fillId="0" borderId="0" xfId="70" applyFont="1" applyFill="1" applyBorder="1" applyAlignment="1" applyProtection="1">
      <alignment horizontal="left" vertical="center"/>
    </xf>
    <xf numFmtId="0" fontId="36" fillId="0" borderId="21" xfId="69" applyFont="1" applyFill="1" applyBorder="1" applyAlignment="1" applyProtection="1">
      <alignment horizontal="center" vertical="center"/>
    </xf>
    <xf numFmtId="0" fontId="4" fillId="0" borderId="0" xfId="69" applyFont="1" applyFill="1" applyAlignment="1" applyProtection="1">
      <alignment horizontal="right" vertical="center"/>
    </xf>
    <xf numFmtId="0" fontId="27" fillId="0" borderId="10" xfId="69" applyFont="1" applyFill="1" applyBorder="1" applyAlignment="1" applyProtection="1">
      <alignment horizontal="center" vertical="center" wrapText="1"/>
    </xf>
    <xf numFmtId="0" fontId="4" fillId="0" borderId="10" xfId="69" applyFont="1" applyFill="1" applyBorder="1" applyAlignment="1" applyProtection="1">
      <alignment horizontal="center" vertical="center" wrapText="1"/>
    </xf>
    <xf numFmtId="0" fontId="27" fillId="0" borderId="13" xfId="69" applyFont="1" applyFill="1" applyBorder="1" applyAlignment="1" applyProtection="1">
      <alignment horizontal="right" vertical="center" wrapText="1"/>
    </xf>
    <xf numFmtId="0" fontId="27" fillId="0" borderId="14" xfId="69" applyFont="1" applyFill="1" applyBorder="1" applyAlignment="1" applyProtection="1">
      <alignment horizontal="right" vertical="center" wrapText="1"/>
    </xf>
    <xf numFmtId="0" fontId="27" fillId="0" borderId="15" xfId="69" applyFont="1" applyFill="1" applyBorder="1" applyAlignment="1" applyProtection="1">
      <alignment horizontal="right" vertical="center" wrapText="1"/>
    </xf>
    <xf numFmtId="0" fontId="27" fillId="0" borderId="13" xfId="69" applyFont="1" applyFill="1" applyBorder="1" applyAlignment="1" applyProtection="1">
      <alignment horizontal="right" vertical="center"/>
    </xf>
    <xf numFmtId="0" fontId="27" fillId="0" borderId="14" xfId="69" applyFont="1" applyFill="1" applyBorder="1" applyAlignment="1" applyProtection="1">
      <alignment horizontal="right" vertical="center"/>
    </xf>
    <xf numFmtId="0" fontId="27" fillId="0" borderId="15" xfId="69" applyFont="1" applyFill="1" applyBorder="1" applyAlignment="1" applyProtection="1">
      <alignment horizontal="right" vertical="center"/>
    </xf>
    <xf numFmtId="0" fontId="36" fillId="0" borderId="0" xfId="69" applyFont="1" applyFill="1" applyAlignment="1" applyProtection="1">
      <alignment horizontal="left" vertical="center" wrapText="1"/>
    </xf>
    <xf numFmtId="0" fontId="4" fillId="0" borderId="0" xfId="69" applyFont="1" applyFill="1" applyBorder="1" applyAlignment="1" applyProtection="1">
      <alignment horizontal="left" vertical="center" wrapText="1"/>
    </xf>
    <xf numFmtId="167" fontId="4" fillId="0" borderId="0" xfId="0" applyNumberFormat="1" applyFont="1" applyFill="1" applyBorder="1" applyAlignment="1" applyProtection="1">
      <alignment horizontal="right"/>
    </xf>
    <xf numFmtId="2" fontId="27" fillId="0" borderId="10" xfId="69"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xf>
    <xf numFmtId="0" fontId="27" fillId="0" borderId="0" xfId="69" applyFont="1" applyFill="1" applyBorder="1" applyAlignment="1" applyProtection="1">
      <alignment horizontal="left" vertical="center" wrapText="1"/>
    </xf>
    <xf numFmtId="169" fontId="37" fillId="0" borderId="0" xfId="69" applyNumberFormat="1" applyFont="1" applyFill="1" applyBorder="1" applyAlignment="1" applyProtection="1">
      <alignment horizontal="center" vertical="center"/>
    </xf>
    <xf numFmtId="0" fontId="37" fillId="0" borderId="19" xfId="69" applyNumberFormat="1" applyFont="1" applyFill="1" applyBorder="1" applyAlignment="1" applyProtection="1">
      <alignment horizontal="center" vertical="center"/>
    </xf>
    <xf numFmtId="0" fontId="36" fillId="0" borderId="21" xfId="69" applyFont="1" applyFill="1" applyBorder="1" applyAlignment="1" applyProtection="1">
      <alignment horizontal="center" vertical="top" wrapText="1"/>
    </xf>
    <xf numFmtId="0" fontId="36" fillId="0" borderId="0" xfId="69" applyFont="1" applyFill="1" applyAlignment="1" applyProtection="1">
      <alignment horizontal="left" vertical="top" wrapText="1"/>
    </xf>
  </cellXfs>
  <cellStyles count="71">
    <cellStyle name="1. izcēlums" xfId="1"/>
    <cellStyle name="2. izcēlums" xfId="2"/>
    <cellStyle name="20% no 1. izcēluma" xfId="3"/>
    <cellStyle name="20% no 2. izcēluma" xfId="4"/>
    <cellStyle name="20% no 3. izcēluma" xfId="5"/>
    <cellStyle name="20% no 4. izcēluma" xfId="6"/>
    <cellStyle name="20% no 5. izcēluma" xfId="7"/>
    <cellStyle name="20% no 6. izcēluma" xfId="8"/>
    <cellStyle name="3. izcēlums " xfId="9"/>
    <cellStyle name="4. izcēlums" xfId="10"/>
    <cellStyle name="40% no 1. izcēluma" xfId="11"/>
    <cellStyle name="40% no 2. izcēluma" xfId="12"/>
    <cellStyle name="40% no 3. izcēluma" xfId="13"/>
    <cellStyle name="40% no 4. izcēluma" xfId="14"/>
    <cellStyle name="40% no 5. izcēluma" xfId="15"/>
    <cellStyle name="40% no 6. izcēluma" xfId="16"/>
    <cellStyle name="5. izcēlums" xfId="17"/>
    <cellStyle name="6. izcēlums" xfId="18"/>
    <cellStyle name="60% no 1. izcēluma" xfId="19"/>
    <cellStyle name="60% no 2. izcēluma" xfId="20"/>
    <cellStyle name="60% no 3. izcēluma" xfId="21"/>
    <cellStyle name="60% no 4. izcēluma" xfId="22"/>
    <cellStyle name="60% no 5. izcēluma" xfId="23"/>
    <cellStyle name="60% no 6. izcēluma" xfId="24"/>
    <cellStyle name="Aprēķināšana" xfId="25"/>
    <cellStyle name="Atdalītāji_862_Elizabetes_21A_rekonstrukcija" xfId="26"/>
    <cellStyle name="Brīdinājuma teksts" xfId="27"/>
    <cellStyle name="Excel Built-in Normal" xfId="28"/>
    <cellStyle name="Ievade" xfId="29"/>
    <cellStyle name="Izvade" xfId="30"/>
    <cellStyle name="YELLOW" xfId="65"/>
    <cellStyle name="Kopsumma" xfId="31"/>
    <cellStyle name="Labs" xfId="32"/>
    <cellStyle name="Neitrāls" xfId="33"/>
    <cellStyle name="Normal" xfId="0" builtinId="0"/>
    <cellStyle name="Normal 10" xfId="34"/>
    <cellStyle name="Normal 11" xfId="35"/>
    <cellStyle name="Normal 13" xfId="36"/>
    <cellStyle name="Normal 15" xfId="37"/>
    <cellStyle name="Normal 18" xfId="38"/>
    <cellStyle name="Normal 19" xfId="39"/>
    <cellStyle name="Normal 2" xfId="40"/>
    <cellStyle name="Normal 2 2" xfId="63"/>
    <cellStyle name="Normal 24" xfId="41"/>
    <cellStyle name="Normal 27" xfId="42"/>
    <cellStyle name="Normal 28" xfId="43"/>
    <cellStyle name="Normal 3" xfId="64"/>
    <cellStyle name="Normal 35" xfId="44"/>
    <cellStyle name="Normal 37" xfId="45"/>
    <cellStyle name="Normal 4" xfId="67"/>
    <cellStyle name="Normal 9" xfId="46"/>
    <cellStyle name="Normal_Bill x.1" xfId="47"/>
    <cellStyle name="Normal_Bill x.1 2" xfId="70"/>
    <cellStyle name="Normal_lokalas tames forma2" xfId="48"/>
    <cellStyle name="Normal_lokalas tames forma2 2" xfId="69"/>
    <cellStyle name="Normal_Tame Pasacina  2 karta M" xfId="49"/>
    <cellStyle name="Nosaukums" xfId="50"/>
    <cellStyle name="Parasts 2" xfId="66"/>
    <cellStyle name="Parasts 3" xfId="68"/>
    <cellStyle name="Paskaidrojošs teksts" xfId="51"/>
    <cellStyle name="Pārbaudes šūna" xfId="52"/>
    <cellStyle name="Percent" xfId="53" builtinId="5"/>
    <cellStyle name="Piezīme" xfId="54"/>
    <cellStyle name="Saistītā šūna" xfId="55"/>
    <cellStyle name="Slikts" xfId="56"/>
    <cellStyle name="Stils 1" xfId="57"/>
    <cellStyle name="Style 1" xfId="58"/>
    <cellStyle name="Virsraksts 1" xfId="59"/>
    <cellStyle name="Virsraksts 2" xfId="60"/>
    <cellStyle name="Virsraksts 3" xfId="61"/>
    <cellStyle name="Virsraksts 4" xfId="62"/>
  </cellStyles>
  <dxfs count="104">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border>
        <top style="thin">
          <color auto="1"/>
        </top>
        <vertical/>
        <horizontal/>
      </border>
    </dxf>
  </dxfs>
  <tableStyles count="0" defaultTableStyle="TableStyleMedium9" defaultPivotStyle="PivotStyleLight16"/>
  <colors>
    <mruColors>
      <color rgb="FF0000FF"/>
      <color rgb="FF0033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W71"/>
  <sheetViews>
    <sheetView view="pageBreakPreview" zoomScaleNormal="100" zoomScaleSheetLayoutView="100" workbookViewId="0">
      <selection activeCell="D37" sqref="D37"/>
    </sheetView>
  </sheetViews>
  <sheetFormatPr defaultColWidth="4.7109375" defaultRowHeight="11.25" x14ac:dyDescent="0.2"/>
  <cols>
    <col min="1" max="1" width="9" style="19" customWidth="1"/>
    <col min="2" max="3" width="11.7109375" style="19" customWidth="1"/>
    <col min="4" max="4" width="28.42578125" style="19" customWidth="1"/>
    <col min="5" max="5" width="17" style="19" customWidth="1"/>
    <col min="6" max="6" width="13.85546875" style="19" customWidth="1"/>
    <col min="7" max="7" width="7.42578125" style="19" bestFit="1" customWidth="1"/>
    <col min="8" max="10" width="6.5703125" style="19" bestFit="1" customWidth="1"/>
    <col min="11" max="255" width="4.7109375" style="19"/>
    <col min="256" max="16384" width="4.7109375" style="20"/>
  </cols>
  <sheetData>
    <row r="1" spans="1:255" x14ac:dyDescent="0.2">
      <c r="A1" s="60"/>
      <c r="B1" s="60"/>
      <c r="C1" s="60"/>
      <c r="D1" s="60"/>
      <c r="E1" s="60"/>
      <c r="F1" s="60"/>
    </row>
    <row r="2" spans="1:255" x14ac:dyDescent="0.2">
      <c r="A2" s="60"/>
      <c r="B2" s="60"/>
      <c r="C2" s="60"/>
      <c r="D2" s="60"/>
      <c r="E2" s="136" t="s">
        <v>16</v>
      </c>
      <c r="F2" s="136"/>
    </row>
    <row r="3" spans="1:255" x14ac:dyDescent="0.2">
      <c r="A3" s="60"/>
      <c r="B3" s="60"/>
      <c r="C3" s="60"/>
      <c r="D3" s="60"/>
      <c r="E3" s="136"/>
      <c r="F3" s="136"/>
    </row>
    <row r="4" spans="1:255" x14ac:dyDescent="0.2">
      <c r="A4" s="60"/>
      <c r="B4" s="60"/>
      <c r="C4" s="60"/>
      <c r="D4" s="60"/>
      <c r="E4" s="137" t="s">
        <v>60</v>
      </c>
      <c r="F4" s="137"/>
    </row>
    <row r="5" spans="1:255" x14ac:dyDescent="0.2">
      <c r="A5" s="60"/>
      <c r="B5" s="60"/>
      <c r="C5" s="60"/>
      <c r="D5" s="60"/>
      <c r="E5" s="137" t="s">
        <v>25</v>
      </c>
      <c r="F5" s="137"/>
    </row>
    <row r="6" spans="1:255" x14ac:dyDescent="0.2">
      <c r="A6" s="60"/>
      <c r="B6" s="60"/>
      <c r="C6" s="60"/>
      <c r="D6" s="60"/>
      <c r="E6" s="138" t="s">
        <v>26</v>
      </c>
      <c r="F6" s="138"/>
    </row>
    <row r="7" spans="1:255" x14ac:dyDescent="0.2">
      <c r="A7" s="60"/>
      <c r="B7" s="60"/>
      <c r="C7" s="60"/>
      <c r="D7" s="60"/>
      <c r="E7" s="137" t="s">
        <v>151</v>
      </c>
      <c r="F7" s="137"/>
    </row>
    <row r="8" spans="1:255" x14ac:dyDescent="0.2">
      <c r="A8" s="60" t="s">
        <v>29</v>
      </c>
      <c r="B8" s="60" t="s">
        <v>28</v>
      </c>
      <c r="C8" s="60"/>
      <c r="D8" s="60"/>
      <c r="E8" s="61" t="s">
        <v>27</v>
      </c>
      <c r="F8" s="62" t="s">
        <v>29</v>
      </c>
      <c r="G8" s="21" t="s">
        <v>29</v>
      </c>
      <c r="H8" s="21" t="s">
        <v>29</v>
      </c>
      <c r="I8" s="21" t="s">
        <v>29</v>
      </c>
      <c r="J8" s="21" t="s">
        <v>29</v>
      </c>
    </row>
    <row r="9" spans="1:255" x14ac:dyDescent="0.2">
      <c r="A9" s="60"/>
      <c r="B9" s="60"/>
      <c r="C9" s="60"/>
      <c r="D9" s="60"/>
      <c r="E9" s="20"/>
      <c r="F9" s="63"/>
    </row>
    <row r="10" spans="1:255" x14ac:dyDescent="0.2">
      <c r="A10" s="60"/>
      <c r="B10" s="60"/>
      <c r="C10" s="60"/>
      <c r="D10" s="60"/>
      <c r="E10" s="20"/>
      <c r="F10" s="63"/>
    </row>
    <row r="11" spans="1:255" ht="11.25" customHeight="1" x14ac:dyDescent="0.2">
      <c r="A11" s="140" t="s">
        <v>0</v>
      </c>
      <c r="B11" s="140"/>
      <c r="C11" s="145" t="s">
        <v>153</v>
      </c>
      <c r="D11" s="145"/>
      <c r="E11" s="145"/>
      <c r="F11" s="145"/>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row>
    <row r="12" spans="1:255" ht="12.75" customHeight="1" x14ac:dyDescent="0.2">
      <c r="A12" s="141" t="s">
        <v>1</v>
      </c>
      <c r="B12" s="141"/>
      <c r="C12" s="146">
        <v>90009116331</v>
      </c>
      <c r="D12" s="146"/>
      <c r="E12" s="146"/>
      <c r="F12" s="146"/>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row>
    <row r="13" spans="1:255" ht="12.75" customHeight="1" x14ac:dyDescent="0.2">
      <c r="A13" s="141" t="s">
        <v>2</v>
      </c>
      <c r="B13" s="141"/>
      <c r="C13" s="146" t="s">
        <v>154</v>
      </c>
      <c r="D13" s="146"/>
      <c r="E13" s="146"/>
      <c r="F13" s="146"/>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row>
    <row r="14" spans="1:255" ht="12.75" customHeight="1" x14ac:dyDescent="0.2">
      <c r="A14" s="140" t="s">
        <v>3</v>
      </c>
      <c r="B14" s="140"/>
      <c r="C14" s="147" t="s">
        <v>82</v>
      </c>
      <c r="D14" s="147"/>
      <c r="E14" s="147"/>
      <c r="F14" s="147"/>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row>
    <row r="15" spans="1:255" ht="12.75" customHeight="1" x14ac:dyDescent="0.2">
      <c r="A15" s="141" t="s">
        <v>1</v>
      </c>
      <c r="B15" s="141"/>
      <c r="C15" s="134" t="s">
        <v>83</v>
      </c>
      <c r="D15" s="134"/>
      <c r="E15" s="134"/>
      <c r="F15" s="134"/>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row>
    <row r="16" spans="1:255" x14ac:dyDescent="0.2">
      <c r="A16" s="141"/>
      <c r="B16" s="141"/>
      <c r="C16" s="63"/>
      <c r="D16" s="63"/>
      <c r="E16" s="134"/>
      <c r="F16" s="134"/>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row>
    <row r="17" spans="1:257" x14ac:dyDescent="0.2">
      <c r="A17" s="59" t="s">
        <v>55</v>
      </c>
      <c r="B17" s="59" t="s">
        <v>24</v>
      </c>
      <c r="C17" s="59"/>
      <c r="D17" s="59"/>
      <c r="E17" s="64" t="s">
        <v>59</v>
      </c>
      <c r="F17" s="64" t="s">
        <v>58</v>
      </c>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row>
    <row r="18" spans="1:257" ht="12" x14ac:dyDescent="0.2">
      <c r="A18" s="142" t="s">
        <v>62</v>
      </c>
      <c r="B18" s="142"/>
      <c r="C18" s="142"/>
      <c r="D18" s="142"/>
      <c r="E18" s="142"/>
      <c r="F18" s="142"/>
    </row>
    <row r="19" spans="1:257" ht="38.25" customHeight="1" x14ac:dyDescent="0.2">
      <c r="A19" s="65"/>
      <c r="B19" s="65"/>
      <c r="C19" s="65"/>
      <c r="D19" s="65"/>
      <c r="E19" s="65"/>
      <c r="F19" s="65"/>
    </row>
    <row r="20" spans="1:257" ht="11.25" customHeight="1" x14ac:dyDescent="0.2">
      <c r="A20" s="139" t="s">
        <v>4</v>
      </c>
      <c r="B20" s="139"/>
      <c r="C20" s="143" t="s">
        <v>376</v>
      </c>
      <c r="D20" s="143"/>
      <c r="E20" s="143"/>
      <c r="F20" s="143"/>
      <c r="G20" s="22"/>
      <c r="H20" s="23"/>
      <c r="I20" s="23"/>
      <c r="J20" s="23"/>
      <c r="K20" s="23"/>
      <c r="L20" s="23"/>
      <c r="M20" s="23"/>
      <c r="N20" s="23"/>
      <c r="O20" s="23"/>
      <c r="P20" s="23"/>
      <c r="Q20" s="23"/>
      <c r="R20" s="23"/>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row>
    <row r="21" spans="1:257" ht="11.25" customHeight="1" x14ac:dyDescent="0.2">
      <c r="A21" s="139" t="s">
        <v>21</v>
      </c>
      <c r="B21" s="139"/>
      <c r="C21" s="144" t="s">
        <v>152</v>
      </c>
      <c r="D21" s="144"/>
      <c r="E21" s="144"/>
      <c r="F21" s="144"/>
      <c r="G21" s="24"/>
      <c r="H21" s="24"/>
      <c r="I21" s="24"/>
      <c r="J21" s="24"/>
      <c r="K21" s="24"/>
      <c r="L21" s="24"/>
      <c r="M21" s="24"/>
      <c r="N21" s="24"/>
      <c r="O21" s="24"/>
      <c r="P21" s="24"/>
      <c r="Q21" s="24"/>
      <c r="R21" s="24"/>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row>
    <row r="22" spans="1:257" ht="10.15" customHeight="1" x14ac:dyDescent="0.2">
      <c r="A22" s="139"/>
      <c r="B22" s="139"/>
      <c r="C22" s="135"/>
      <c r="D22" s="135"/>
      <c r="E22" s="135"/>
      <c r="F22" s="135"/>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row>
    <row r="23" spans="1:257" ht="11.25" customHeight="1" x14ac:dyDescent="0.2">
      <c r="A23" s="139" t="str">
        <f>IF(C23="","","Iepirkuma ID:")</f>
        <v>Iepirkuma ID:</v>
      </c>
      <c r="B23" s="139"/>
      <c r="C23" s="135" t="s">
        <v>84</v>
      </c>
      <c r="D23" s="135"/>
      <c r="E23" s="135"/>
      <c r="F23" s="135"/>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row>
    <row r="24" spans="1:257" s="19" customFormat="1" x14ac:dyDescent="0.2">
      <c r="A24" s="162"/>
      <c r="B24" s="162"/>
      <c r="C24" s="135"/>
      <c r="D24" s="135"/>
      <c r="E24" s="135"/>
      <c r="F24" s="135"/>
      <c r="G24" s="25"/>
      <c r="H24" s="25"/>
      <c r="I24" s="25"/>
      <c r="J24" s="25"/>
      <c r="K24" s="20"/>
      <c r="L24" s="20"/>
      <c r="M24" s="20"/>
      <c r="N24" s="20"/>
      <c r="O24" s="20"/>
      <c r="P24" s="20"/>
      <c r="Q24" s="20"/>
      <c r="R24" s="20"/>
      <c r="IV24" s="20"/>
      <c r="IW24" s="20"/>
    </row>
    <row r="25" spans="1:257" x14ac:dyDescent="0.2">
      <c r="A25" s="63"/>
      <c r="B25" s="63"/>
      <c r="C25" s="135"/>
      <c r="D25" s="135"/>
      <c r="E25" s="135"/>
      <c r="F25" s="135"/>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row>
    <row r="26" spans="1:257" x14ac:dyDescent="0.2">
      <c r="A26" s="66"/>
      <c r="B26" s="66"/>
      <c r="C26" s="66"/>
      <c r="D26" s="66"/>
      <c r="E26" s="149" t="s">
        <v>87</v>
      </c>
      <c r="F26" s="149"/>
    </row>
    <row r="27" spans="1:257" ht="33.75" x14ac:dyDescent="0.2">
      <c r="A27" s="67" t="s">
        <v>6</v>
      </c>
      <c r="B27" s="67" t="s">
        <v>23</v>
      </c>
      <c r="C27" s="150" t="s">
        <v>17</v>
      </c>
      <c r="D27" s="151"/>
      <c r="E27" s="152"/>
      <c r="F27" s="67" t="s">
        <v>112</v>
      </c>
    </row>
    <row r="28" spans="1:257" ht="12.75" customHeight="1" x14ac:dyDescent="0.2">
      <c r="A28" s="68">
        <f>IF(B28="","",ROW()-ROW($B$28)+1)</f>
        <v>1</v>
      </c>
      <c r="B28" s="68" t="s">
        <v>15</v>
      </c>
      <c r="C28" s="153" t="str">
        <f>'1'!A3</f>
        <v>"Bēnes ielas gājēju celiņa posma izbūve"</v>
      </c>
      <c r="D28" s="154"/>
      <c r="E28" s="155"/>
      <c r="F28" s="69">
        <f>'1'!F37</f>
        <v>0</v>
      </c>
      <c r="G28" s="33"/>
      <c r="H28" s="33"/>
    </row>
    <row r="29" spans="1:257" x14ac:dyDescent="0.2">
      <c r="A29" s="68" t="str">
        <f>IF(B29="","",ROW()-ROW($B$28)+1)</f>
        <v/>
      </c>
      <c r="B29" s="68"/>
      <c r="C29" s="156"/>
      <c r="D29" s="157"/>
      <c r="E29" s="158"/>
      <c r="F29" s="69"/>
    </row>
    <row r="30" spans="1:257" x14ac:dyDescent="0.2">
      <c r="A30" s="68" t="str">
        <f>IF(B30="","",ROW()-ROW($B$28)+1)</f>
        <v/>
      </c>
      <c r="B30" s="68"/>
      <c r="C30" s="156"/>
      <c r="D30" s="157"/>
      <c r="E30" s="158"/>
      <c r="F30" s="69"/>
    </row>
    <row r="31" spans="1:257" ht="12.75" customHeight="1" x14ac:dyDescent="0.2">
      <c r="A31" s="20"/>
      <c r="B31" s="70"/>
      <c r="C31" s="159" t="s">
        <v>11</v>
      </c>
      <c r="D31" s="159"/>
      <c r="E31" s="159"/>
      <c r="F31" s="71">
        <f>SUM(F28:F30)</f>
        <v>0</v>
      </c>
    </row>
    <row r="32" spans="1:257" ht="12.75" customHeight="1" x14ac:dyDescent="0.2">
      <c r="A32" s="20"/>
      <c r="B32" s="72"/>
      <c r="C32" s="160">
        <v>0.21</v>
      </c>
      <c r="D32" s="160"/>
      <c r="E32" s="160"/>
      <c r="F32" s="73">
        <f>ROUND(F31*C32,2)</f>
        <v>0</v>
      </c>
    </row>
    <row r="33" spans="1:255" ht="12.75" customHeight="1" x14ac:dyDescent="0.2">
      <c r="A33" s="20"/>
      <c r="B33" s="74"/>
      <c r="C33" s="159" t="s">
        <v>18</v>
      </c>
      <c r="D33" s="159"/>
      <c r="E33" s="159"/>
      <c r="F33" s="75">
        <f>F31+F32</f>
        <v>0</v>
      </c>
    </row>
    <row r="34" spans="1:255"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row>
    <row r="35" spans="1:255" x14ac:dyDescent="0.2">
      <c r="A35" s="76"/>
      <c r="B35" s="77"/>
      <c r="C35" s="77"/>
      <c r="D35" s="77"/>
      <c r="E35" s="77"/>
      <c r="F35" s="78"/>
    </row>
    <row r="36" spans="1:255" x14ac:dyDescent="0.2">
      <c r="A36" s="76"/>
      <c r="B36" s="59"/>
      <c r="C36" s="59"/>
      <c r="D36" s="59"/>
      <c r="E36" s="20"/>
      <c r="F36" s="20"/>
    </row>
    <row r="37" spans="1:255" x14ac:dyDescent="0.2">
      <c r="A37" s="76"/>
      <c r="B37" s="20"/>
      <c r="C37" s="20"/>
      <c r="D37" s="20"/>
      <c r="E37" s="20"/>
      <c r="F37" s="20"/>
    </row>
    <row r="38" spans="1:255" x14ac:dyDescent="0.2">
      <c r="A38" s="76"/>
      <c r="B38" s="20"/>
      <c r="C38" s="20"/>
      <c r="D38" s="20"/>
      <c r="E38" s="20"/>
      <c r="F38" s="20"/>
    </row>
    <row r="39" spans="1:255" x14ac:dyDescent="0.2">
      <c r="B39" s="20"/>
      <c r="C39" s="20"/>
      <c r="D39" s="20"/>
      <c r="E39" s="20"/>
      <c r="F39" s="20"/>
    </row>
    <row r="40" spans="1:255" ht="11.25" customHeight="1" x14ac:dyDescent="0.2">
      <c r="A40" s="161" t="s">
        <v>85</v>
      </c>
      <c r="B40" s="161"/>
      <c r="C40" s="161"/>
      <c r="D40" s="53" t="str">
        <f>"/Sastādītājs/  "&amp;TEXT(KOPTAME!$E$26,"dd.mm.yyy")</f>
        <v>/Sastādītājs/  Sastādīšanas datums</v>
      </c>
      <c r="E40" s="79" t="s">
        <v>52</v>
      </c>
      <c r="F40" s="54" t="s">
        <v>86</v>
      </c>
    </row>
    <row r="41" spans="1:255" x14ac:dyDescent="0.2">
      <c r="E41" s="80"/>
      <c r="F41" s="25"/>
    </row>
    <row r="42" spans="1:255" x14ac:dyDescent="0.2">
      <c r="E42" s="81"/>
    </row>
    <row r="52" spans="1:6" x14ac:dyDescent="0.2">
      <c r="A52" s="148"/>
      <c r="B52" s="148"/>
      <c r="C52" s="148"/>
      <c r="D52" s="148"/>
      <c r="E52" s="148"/>
      <c r="F52" s="20"/>
    </row>
    <row r="71" spans="12:14" x14ac:dyDescent="0.2">
      <c r="L71" s="52"/>
      <c r="M71" s="52"/>
      <c r="N71" s="52"/>
    </row>
  </sheetData>
  <mergeCells count="40">
    <mergeCell ref="C25:F25"/>
    <mergeCell ref="A52:E52"/>
    <mergeCell ref="A23:B23"/>
    <mergeCell ref="A22:B22"/>
    <mergeCell ref="E26:F26"/>
    <mergeCell ref="C27:E27"/>
    <mergeCell ref="C28:E28"/>
    <mergeCell ref="C29:E29"/>
    <mergeCell ref="C30:E30"/>
    <mergeCell ref="C31:E31"/>
    <mergeCell ref="C32:E32"/>
    <mergeCell ref="C33:E33"/>
    <mergeCell ref="C22:F22"/>
    <mergeCell ref="C23:F23"/>
    <mergeCell ref="A40:C40"/>
    <mergeCell ref="A24:B24"/>
    <mergeCell ref="A21:B21"/>
    <mergeCell ref="A11:B11"/>
    <mergeCell ref="A12:B12"/>
    <mergeCell ref="A13:B13"/>
    <mergeCell ref="A14:B14"/>
    <mergeCell ref="A15:B15"/>
    <mergeCell ref="A16:B16"/>
    <mergeCell ref="A18:F18"/>
    <mergeCell ref="A20:B20"/>
    <mergeCell ref="E16:F16"/>
    <mergeCell ref="C20:F20"/>
    <mergeCell ref="C21:F21"/>
    <mergeCell ref="C11:F11"/>
    <mergeCell ref="C12:F12"/>
    <mergeCell ref="C13:F13"/>
    <mergeCell ref="C14:F14"/>
    <mergeCell ref="C15:F15"/>
    <mergeCell ref="C24:F24"/>
    <mergeCell ref="E2:F2"/>
    <mergeCell ref="E3:F3"/>
    <mergeCell ref="E4:F4"/>
    <mergeCell ref="E6:F6"/>
    <mergeCell ref="E7:F7"/>
    <mergeCell ref="E5:F5"/>
  </mergeCells>
  <phoneticPr fontId="3" type="noConversion"/>
  <pageMargins left="0.59055118110236227" right="0.15748031496062992" top="0.98425196850393704" bottom="0.39370078740157483" header="3.937007874015748E-2" footer="0.11811023622047245"/>
  <pageSetup paperSize="9" scale="105" firstPageNumber="0" fitToHeight="0" orientation="portrait" horizontalDpi="4294967293" r:id="rId1"/>
  <headerFooter>
    <oddFooter>&amp;C&amp;8Lapa &amp;P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W71"/>
  <sheetViews>
    <sheetView view="pageBreakPreview" topLeftCell="A10" zoomScale="145" zoomScaleNormal="100" zoomScaleSheetLayoutView="145" workbookViewId="0">
      <selection activeCell="G39" sqref="G39"/>
    </sheetView>
  </sheetViews>
  <sheetFormatPr defaultColWidth="6.140625" defaultRowHeight="11.25" x14ac:dyDescent="0.2"/>
  <cols>
    <col min="1" max="1" width="4.85546875" style="7" customWidth="1"/>
    <col min="2" max="2" width="5.85546875" style="7" customWidth="1"/>
    <col min="3" max="3" width="6.5703125" style="7" customWidth="1"/>
    <col min="4" max="4" width="30" style="7" customWidth="1"/>
    <col min="5" max="5" width="7" style="7" customWidth="1"/>
    <col min="6" max="6" width="8.42578125" style="7" customWidth="1"/>
    <col min="7" max="10" width="7.28515625" style="7" customWidth="1"/>
    <col min="11" max="13" width="7.85546875" style="7" bestFit="1" customWidth="1"/>
    <col min="14" max="14" width="6.28515625" style="7" bestFit="1" customWidth="1"/>
    <col min="15" max="16384" width="6.140625" style="7"/>
  </cols>
  <sheetData>
    <row r="1" spans="1:257" x14ac:dyDescent="0.2">
      <c r="A1" s="2"/>
      <c r="B1" s="2"/>
      <c r="C1" s="2"/>
      <c r="D1" s="2"/>
      <c r="E1" s="2"/>
      <c r="F1" s="2"/>
      <c r="G1" s="2"/>
      <c r="H1" s="2"/>
      <c r="I1" s="2"/>
      <c r="J1" s="2"/>
    </row>
    <row r="2" spans="1:257" s="2" customFormat="1" ht="12" x14ac:dyDescent="0.2">
      <c r="A2" s="183" t="str">
        <f ca="1">MID(CELL("filename",A1),FIND("]",CELL("filename",A1))+1,256)</f>
        <v>1</v>
      </c>
      <c r="B2" s="183"/>
      <c r="C2" s="183"/>
      <c r="D2" s="183"/>
      <c r="E2" s="183"/>
      <c r="F2" s="183"/>
      <c r="G2" s="183"/>
      <c r="H2" s="183"/>
      <c r="I2" s="183"/>
      <c r="J2" s="183"/>
    </row>
    <row r="3" spans="1:257" s="2" customFormat="1" ht="12" x14ac:dyDescent="0.2">
      <c r="A3" s="184" t="str">
        <f>'1-1'!C11</f>
        <v>"Bēnes ielas gājēju celiņa posma izbūve"</v>
      </c>
      <c r="B3" s="184"/>
      <c r="C3" s="184"/>
      <c r="D3" s="184"/>
      <c r="E3" s="184"/>
      <c r="F3" s="184"/>
      <c r="G3" s="184"/>
      <c r="H3" s="184"/>
      <c r="I3" s="184"/>
      <c r="J3" s="184"/>
    </row>
    <row r="4" spans="1:257" x14ac:dyDescent="0.2">
      <c r="A4" s="2"/>
      <c r="B4" s="2"/>
      <c r="C4" s="2"/>
      <c r="D4" s="2"/>
      <c r="E4" s="2"/>
      <c r="F4" s="2" t="s">
        <v>28</v>
      </c>
      <c r="G4" s="2"/>
      <c r="H4" s="2"/>
      <c r="I4" s="2"/>
      <c r="J4" s="2"/>
      <c r="M4" s="2"/>
      <c r="N4" s="2"/>
      <c r="O4" s="2"/>
    </row>
    <row r="5" spans="1:257" s="2" customFormat="1" ht="11.25" customHeight="1" x14ac:dyDescent="0.2">
      <c r="A5" s="182" t="s">
        <v>0</v>
      </c>
      <c r="B5" s="182"/>
      <c r="C5" s="182"/>
      <c r="D5" s="181" t="str">
        <f>IF(KOPTAME!C11="","",KOPTAME!C11)</f>
        <v>Auces novada pašvaldība</v>
      </c>
      <c r="E5" s="181"/>
      <c r="F5" s="181"/>
      <c r="G5" s="181"/>
      <c r="H5" s="181"/>
      <c r="I5" s="181"/>
      <c r="J5" s="181"/>
    </row>
    <row r="6" spans="1:257" s="2" customFormat="1" ht="11.25" customHeight="1" x14ac:dyDescent="0.2">
      <c r="A6" s="177" t="s">
        <v>1</v>
      </c>
      <c r="B6" s="177"/>
      <c r="C6" s="177"/>
      <c r="D6" s="176">
        <f>IF(KOPTAME!C12="","",KOPTAME!C12)</f>
        <v>90009116331</v>
      </c>
      <c r="E6" s="176"/>
      <c r="F6" s="176"/>
      <c r="G6" s="176"/>
      <c r="H6" s="176"/>
      <c r="I6" s="176"/>
      <c r="J6" s="176"/>
    </row>
    <row r="7" spans="1:257" s="2" customFormat="1" ht="11.25" customHeight="1" x14ac:dyDescent="0.2">
      <c r="A7" s="177" t="s">
        <v>2</v>
      </c>
      <c r="B7" s="177"/>
      <c r="C7" s="177"/>
      <c r="D7" s="176" t="str">
        <f>IF(KOPTAME!C13="","",KOPTAME!C13)</f>
        <v>Jelgavas iela 1, Auce,, Auces novads, Latvija, LV-3708</v>
      </c>
      <c r="E7" s="176"/>
      <c r="F7" s="176"/>
      <c r="G7" s="176"/>
      <c r="H7" s="176"/>
      <c r="I7" s="176"/>
      <c r="J7" s="176"/>
    </row>
    <row r="8" spans="1:257" s="2" customFormat="1" ht="11.25" customHeight="1" x14ac:dyDescent="0.2">
      <c r="A8" s="182" t="s">
        <v>3</v>
      </c>
      <c r="B8" s="182"/>
      <c r="C8" s="182"/>
      <c r="D8" s="181" t="str">
        <f>IF(KOPTAME!C14="","",KOPTAME!C14)</f>
        <v>SIA "Izpildītājs"</v>
      </c>
      <c r="E8" s="181"/>
      <c r="F8" s="181"/>
      <c r="G8" s="181"/>
      <c r="H8" s="181"/>
      <c r="I8" s="181"/>
      <c r="J8" s="181"/>
    </row>
    <row r="9" spans="1:257" s="2" customFormat="1" ht="11.25" customHeight="1" x14ac:dyDescent="0.2">
      <c r="A9" s="177" t="s">
        <v>1</v>
      </c>
      <c r="B9" s="177"/>
      <c r="C9" s="177"/>
      <c r="D9" s="176" t="str">
        <f>IF(KOPTAME!C15="","",KOPTAME!C15)</f>
        <v>Reģistrācijas Nr.</v>
      </c>
      <c r="E9" s="176"/>
      <c r="F9" s="176"/>
      <c r="G9" s="176"/>
      <c r="H9" s="176"/>
      <c r="I9" s="176"/>
      <c r="J9" s="176"/>
    </row>
    <row r="10" spans="1:257" s="2" customFormat="1" x14ac:dyDescent="0.2">
      <c r="A10" s="177"/>
      <c r="B10" s="177"/>
      <c r="C10" s="119"/>
      <c r="D10" s="176" t="str">
        <f>IF(KOPTAME!E16="","",KOPTAME!E16)</f>
        <v/>
      </c>
      <c r="E10" s="176"/>
      <c r="F10" s="176"/>
      <c r="G10" s="176"/>
      <c r="H10" s="176"/>
      <c r="I10" s="176"/>
      <c r="J10" s="176"/>
    </row>
    <row r="11" spans="1:257" s="3" customFormat="1" x14ac:dyDescent="0.2">
      <c r="A11" s="120" t="s">
        <v>34</v>
      </c>
      <c r="B11" s="120" t="s">
        <v>35</v>
      </c>
      <c r="C11" s="120"/>
      <c r="D11" s="11" t="s">
        <v>27</v>
      </c>
      <c r="E11" s="11" t="s">
        <v>32</v>
      </c>
      <c r="F11" s="11" t="s">
        <v>29</v>
      </c>
      <c r="G11" s="11" t="s">
        <v>33</v>
      </c>
      <c r="H11" s="11" t="s">
        <v>33</v>
      </c>
      <c r="I11" s="11" t="s">
        <v>33</v>
      </c>
      <c r="J11" s="11" t="s">
        <v>33</v>
      </c>
      <c r="IV11" s="2"/>
      <c r="IW11" s="2"/>
    </row>
    <row r="12" spans="1:257" s="1" customFormat="1" ht="11.25" customHeight="1" x14ac:dyDescent="0.2">
      <c r="A12" s="180" t="s">
        <v>4</v>
      </c>
      <c r="B12" s="180"/>
      <c r="C12" s="180"/>
      <c r="D12" s="178" t="str">
        <f>IF(KOPTAME!$C$20=0,"",KOPTAME!$C$20)</f>
        <v>"Bēnes ielas gājēju celiņa posma izbūve"</v>
      </c>
      <c r="E12" s="178"/>
      <c r="F12" s="178"/>
      <c r="G12" s="178"/>
      <c r="H12" s="178"/>
      <c r="I12" s="178"/>
      <c r="J12" s="178"/>
      <c r="K12" s="8"/>
      <c r="L12" s="8"/>
      <c r="M12" s="9"/>
      <c r="N12" s="9"/>
      <c r="O12" s="9"/>
      <c r="P12" s="9"/>
      <c r="Q12" s="9"/>
      <c r="R12" s="9"/>
    </row>
    <row r="13" spans="1:257" s="1" customFormat="1" ht="11.25" customHeight="1" x14ac:dyDescent="0.2">
      <c r="A13" s="180" t="s">
        <v>21</v>
      </c>
      <c r="B13" s="180"/>
      <c r="C13" s="180"/>
      <c r="D13" s="179" t="str">
        <f>IF(KOPTAME!$C$21=0,"",KOPTAME!$C$21)</f>
        <v>Bēnes iela, Auce, Auces novads</v>
      </c>
      <c r="E13" s="179"/>
      <c r="F13" s="179"/>
      <c r="G13" s="179"/>
      <c r="H13" s="179"/>
      <c r="I13" s="179"/>
      <c r="J13" s="179"/>
      <c r="K13" s="10"/>
      <c r="L13" s="10"/>
    </row>
    <row r="14" spans="1:257" s="1" customFormat="1" ht="10.15" customHeight="1" x14ac:dyDescent="0.2">
      <c r="A14" s="175"/>
      <c r="B14" s="175"/>
      <c r="C14" s="175"/>
      <c r="D14" s="173"/>
      <c r="E14" s="173"/>
      <c r="F14" s="173"/>
      <c r="G14" s="173"/>
      <c r="H14" s="173"/>
      <c r="I14" s="173"/>
      <c r="J14" s="173"/>
      <c r="K14" s="10"/>
      <c r="L14" s="10"/>
    </row>
    <row r="15" spans="1:257" s="1" customFormat="1" ht="10.15" customHeight="1" x14ac:dyDescent="0.2">
      <c r="A15" s="175" t="str">
        <f>IF(KOPTAME!$A$23="","",KOPTAME!$A$23)</f>
        <v>Iepirkuma ID:</v>
      </c>
      <c r="B15" s="175"/>
      <c r="C15" s="175"/>
      <c r="D15" s="173" t="str">
        <f>IF(KOPTAME!$C$23=0,"",KOPTAME!$C$23)</f>
        <v>Iepirkuma Nr.</v>
      </c>
      <c r="E15" s="173"/>
      <c r="F15" s="173"/>
      <c r="G15" s="173"/>
      <c r="H15" s="173"/>
      <c r="I15" s="173"/>
      <c r="J15" s="173"/>
      <c r="K15" s="10"/>
      <c r="L15" s="10"/>
    </row>
    <row r="16" spans="1:257" s="3" customFormat="1" x14ac:dyDescent="0.2">
      <c r="A16" s="176" t="str">
        <f>IF(KOPTAME!A24="","",KOPTAME!A24)</f>
        <v/>
      </c>
      <c r="B16" s="176"/>
      <c r="C16" s="176"/>
      <c r="D16" s="173" t="str">
        <f>IF(KOPTAME!C24="","",KOPTAME!C24)</f>
        <v/>
      </c>
      <c r="E16" s="173"/>
      <c r="F16" s="173"/>
      <c r="G16" s="173"/>
      <c r="H16" s="173"/>
      <c r="I16" s="173"/>
      <c r="J16" s="173"/>
      <c r="L16" s="2"/>
      <c r="M16" s="2"/>
      <c r="N16" s="2"/>
      <c r="O16" s="2"/>
      <c r="P16" s="2"/>
      <c r="Q16" s="2"/>
      <c r="R16" s="2"/>
      <c r="IV16" s="2"/>
      <c r="IW16" s="2"/>
    </row>
    <row r="17" spans="1:257" s="3" customFormat="1" x14ac:dyDescent="0.2">
      <c r="A17" s="121"/>
      <c r="B17" s="121"/>
      <c r="C17" s="121"/>
      <c r="D17" s="174" t="str">
        <f>KOPTAME!E26</f>
        <v>Sastādīšanas datums</v>
      </c>
      <c r="E17" s="174"/>
      <c r="F17" s="174"/>
      <c r="G17" s="174"/>
      <c r="H17" s="174"/>
      <c r="I17" s="174"/>
      <c r="J17" s="174"/>
      <c r="L17" s="2"/>
      <c r="M17" s="2"/>
      <c r="N17" s="2"/>
      <c r="O17" s="2"/>
      <c r="P17" s="2"/>
      <c r="Q17" s="2"/>
      <c r="R17" s="2"/>
      <c r="IV17" s="2"/>
      <c r="IW17" s="2"/>
    </row>
    <row r="18" spans="1:257" s="12" customFormat="1" ht="11.25" customHeight="1" x14ac:dyDescent="0.2">
      <c r="A18" s="171" t="s">
        <v>12</v>
      </c>
      <c r="B18" s="171" t="s">
        <v>20</v>
      </c>
      <c r="C18" s="191" t="s">
        <v>13</v>
      </c>
      <c r="D18" s="192"/>
      <c r="E18" s="193"/>
      <c r="F18" s="171" t="s">
        <v>113</v>
      </c>
      <c r="G18" s="171" t="s">
        <v>14</v>
      </c>
      <c r="H18" s="171"/>
      <c r="I18" s="171"/>
      <c r="J18" s="171" t="s">
        <v>19</v>
      </c>
      <c r="K18" s="172"/>
      <c r="L18" s="172"/>
      <c r="M18" s="11"/>
      <c r="N18" s="11"/>
    </row>
    <row r="19" spans="1:257" s="12" customFormat="1" ht="38.25" customHeight="1" x14ac:dyDescent="0.2">
      <c r="A19" s="171"/>
      <c r="B19" s="171"/>
      <c r="C19" s="194"/>
      <c r="D19" s="195"/>
      <c r="E19" s="196"/>
      <c r="F19" s="171"/>
      <c r="G19" s="122" t="s">
        <v>114</v>
      </c>
      <c r="H19" s="122" t="s">
        <v>115</v>
      </c>
      <c r="I19" s="122" t="s">
        <v>116</v>
      </c>
      <c r="J19" s="171"/>
      <c r="K19" s="13"/>
      <c r="L19" s="13"/>
      <c r="M19" s="13"/>
      <c r="N19" s="11"/>
    </row>
    <row r="20" spans="1:257" s="12" customFormat="1" ht="12" customHeight="1" x14ac:dyDescent="0.2">
      <c r="A20" s="123">
        <f>IF(C20="","",A19+1)</f>
        <v>1</v>
      </c>
      <c r="B20" s="124" t="str">
        <f ca="1">'1-1'!$A$2</f>
        <v>1-1</v>
      </c>
      <c r="C20" s="197" t="str">
        <f>'1-1'!$A$3</f>
        <v>Vispārceltnieciskie darbi - ceļu daļa</v>
      </c>
      <c r="D20" s="198"/>
      <c r="E20" s="199"/>
      <c r="F20" s="125">
        <f>SUM(G20:I20)</f>
        <v>0</v>
      </c>
      <c r="G20" s="125">
        <f>'1-1'!$M$97</f>
        <v>0</v>
      </c>
      <c r="H20" s="125">
        <f>'1-1'!$N$97</f>
        <v>0</v>
      </c>
      <c r="I20" s="125">
        <f>'1-1'!$O$97</f>
        <v>0</v>
      </c>
      <c r="J20" s="125">
        <f>'1-1'!$L$95</f>
        <v>0</v>
      </c>
      <c r="K20" s="14"/>
      <c r="L20" s="14"/>
      <c r="M20" s="15"/>
      <c r="N20" s="14"/>
    </row>
    <row r="21" spans="1:257" s="12" customFormat="1" ht="12" customHeight="1" x14ac:dyDescent="0.2">
      <c r="A21" s="123">
        <f t="shared" ref="A21:A32" si="0">IF(C21="","",A20+1)</f>
        <v>2</v>
      </c>
      <c r="B21" s="124" t="str">
        <f ca="1">'1-2'!$A$2</f>
        <v>1-2</v>
      </c>
      <c r="C21" s="197" t="str">
        <f>'1-2'!$A$3</f>
        <v>Lietus kanalizācijas ārējie tīkli</v>
      </c>
      <c r="D21" s="198"/>
      <c r="E21" s="199"/>
      <c r="F21" s="125">
        <f t="shared" ref="F21:F23" si="1">SUM(G21:I21)</f>
        <v>0</v>
      </c>
      <c r="G21" s="125">
        <f>'1-2'!$M$64</f>
        <v>0</v>
      </c>
      <c r="H21" s="125">
        <f>'1-2'!$N$64</f>
        <v>0</v>
      </c>
      <c r="I21" s="125">
        <f>'1-2'!$O$64</f>
        <v>0</v>
      </c>
      <c r="J21" s="125">
        <f>'1-2'!$L$62</f>
        <v>0</v>
      </c>
      <c r="K21" s="14"/>
      <c r="L21" s="14"/>
      <c r="M21" s="15"/>
      <c r="N21" s="14"/>
    </row>
    <row r="22" spans="1:257" s="12" customFormat="1" ht="12" customHeight="1" x14ac:dyDescent="0.2">
      <c r="A22" s="123">
        <f t="shared" si="0"/>
        <v>3</v>
      </c>
      <c r="B22" s="124" t="str">
        <f ca="1">'1-3'!$A$2</f>
        <v>1-3</v>
      </c>
      <c r="C22" s="197" t="str">
        <f>'1-3'!$A$3</f>
        <v>Elektroapgādes ārējie tīkli</v>
      </c>
      <c r="D22" s="198"/>
      <c r="E22" s="199"/>
      <c r="F22" s="125">
        <f t="shared" si="1"/>
        <v>0</v>
      </c>
      <c r="G22" s="125">
        <f>'1-3'!$M$37</f>
        <v>0</v>
      </c>
      <c r="H22" s="125">
        <f>'1-3'!$N$37</f>
        <v>0</v>
      </c>
      <c r="I22" s="125">
        <f>'1-3'!$O$37</f>
        <v>0</v>
      </c>
      <c r="J22" s="125">
        <f>'1-3'!$L$35</f>
        <v>0</v>
      </c>
      <c r="K22" s="14"/>
      <c r="L22" s="14"/>
      <c r="M22" s="15"/>
      <c r="N22" s="14"/>
    </row>
    <row r="23" spans="1:257" s="12" customFormat="1" ht="12" customHeight="1" x14ac:dyDescent="0.2">
      <c r="A23" s="123">
        <f t="shared" si="0"/>
        <v>4</v>
      </c>
      <c r="B23" s="124" t="str">
        <f ca="1">'1-4'!$A$2</f>
        <v>1-4</v>
      </c>
      <c r="C23" s="197" t="str">
        <f>'1-4'!$A$3</f>
        <v>Elektronisko sakaru ārējie tīkli</v>
      </c>
      <c r="D23" s="198"/>
      <c r="E23" s="199"/>
      <c r="F23" s="125">
        <f t="shared" si="1"/>
        <v>0</v>
      </c>
      <c r="G23" s="125">
        <f>'1-4'!$M$80</f>
        <v>0</v>
      </c>
      <c r="H23" s="125">
        <f>'1-4'!$N$80</f>
        <v>0</v>
      </c>
      <c r="I23" s="125">
        <f>'1-4'!$O$80</f>
        <v>0</v>
      </c>
      <c r="J23" s="125">
        <f>'1-4'!$L$78</f>
        <v>0</v>
      </c>
      <c r="K23" s="14"/>
      <c r="L23" s="14"/>
      <c r="M23" s="11"/>
      <c r="N23" s="15"/>
    </row>
    <row r="24" spans="1:257" s="12" customFormat="1" ht="12" customHeight="1" x14ac:dyDescent="0.2">
      <c r="A24" s="123" t="str">
        <f t="shared" si="0"/>
        <v/>
      </c>
      <c r="B24" s="124"/>
      <c r="C24" s="200"/>
      <c r="D24" s="201"/>
      <c r="E24" s="202"/>
      <c r="F24" s="125"/>
      <c r="G24" s="125"/>
      <c r="H24" s="125"/>
      <c r="I24" s="125"/>
      <c r="J24" s="125"/>
      <c r="K24" s="14"/>
      <c r="L24" s="14"/>
      <c r="M24" s="11"/>
      <c r="N24" s="14"/>
    </row>
    <row r="25" spans="1:257" s="12" customFormat="1" ht="12" customHeight="1" x14ac:dyDescent="0.2">
      <c r="A25" s="123" t="str">
        <f t="shared" si="0"/>
        <v/>
      </c>
      <c r="B25" s="124"/>
      <c r="C25" s="200"/>
      <c r="D25" s="201"/>
      <c r="E25" s="202"/>
      <c r="F25" s="125"/>
      <c r="G25" s="125"/>
      <c r="H25" s="125"/>
      <c r="I25" s="125"/>
      <c r="J25" s="125"/>
      <c r="K25" s="14"/>
      <c r="L25" s="14"/>
      <c r="M25" s="11"/>
      <c r="N25" s="14"/>
    </row>
    <row r="26" spans="1:257" s="12" customFormat="1" ht="12" customHeight="1" x14ac:dyDescent="0.2">
      <c r="A26" s="123" t="str">
        <f t="shared" si="0"/>
        <v/>
      </c>
      <c r="B26" s="124"/>
      <c r="C26" s="200"/>
      <c r="D26" s="201"/>
      <c r="E26" s="202"/>
      <c r="F26" s="125"/>
      <c r="G26" s="125"/>
      <c r="H26" s="125"/>
      <c r="I26" s="125"/>
      <c r="J26" s="125"/>
      <c r="K26" s="14"/>
      <c r="L26" s="14"/>
      <c r="M26" s="11"/>
      <c r="N26" s="14"/>
    </row>
    <row r="27" spans="1:257" s="12" customFormat="1" ht="12" customHeight="1" x14ac:dyDescent="0.2">
      <c r="A27" s="123" t="str">
        <f t="shared" si="0"/>
        <v/>
      </c>
      <c r="B27" s="124"/>
      <c r="C27" s="200"/>
      <c r="D27" s="201"/>
      <c r="E27" s="202"/>
      <c r="F27" s="125"/>
      <c r="G27" s="125"/>
      <c r="H27" s="125"/>
      <c r="I27" s="125"/>
      <c r="J27" s="125"/>
      <c r="K27" s="14"/>
      <c r="L27" s="14"/>
      <c r="M27" s="11"/>
      <c r="N27" s="14"/>
    </row>
    <row r="28" spans="1:257" s="12" customFormat="1" ht="12" customHeight="1" x14ac:dyDescent="0.2">
      <c r="A28" s="123" t="str">
        <f t="shared" si="0"/>
        <v/>
      </c>
      <c r="B28" s="124"/>
      <c r="C28" s="200"/>
      <c r="D28" s="201"/>
      <c r="E28" s="202"/>
      <c r="F28" s="125"/>
      <c r="G28" s="125"/>
      <c r="H28" s="125"/>
      <c r="I28" s="125"/>
      <c r="J28" s="125"/>
      <c r="K28" s="14"/>
      <c r="L28" s="14"/>
      <c r="M28" s="11"/>
      <c r="N28" s="14"/>
    </row>
    <row r="29" spans="1:257" s="12" customFormat="1" ht="12" customHeight="1" x14ac:dyDescent="0.2">
      <c r="A29" s="123" t="str">
        <f t="shared" si="0"/>
        <v/>
      </c>
      <c r="B29" s="124"/>
      <c r="C29" s="200"/>
      <c r="D29" s="201"/>
      <c r="E29" s="202"/>
      <c r="F29" s="125"/>
      <c r="G29" s="125"/>
      <c r="H29" s="125"/>
      <c r="I29" s="125"/>
      <c r="J29" s="125"/>
      <c r="K29" s="14"/>
      <c r="L29" s="14"/>
      <c r="M29" s="11"/>
      <c r="N29" s="14"/>
    </row>
    <row r="30" spans="1:257" s="12" customFormat="1" ht="12" customHeight="1" x14ac:dyDescent="0.2">
      <c r="A30" s="123" t="str">
        <f t="shared" si="0"/>
        <v/>
      </c>
      <c r="B30" s="124"/>
      <c r="C30" s="200"/>
      <c r="D30" s="201"/>
      <c r="E30" s="202"/>
      <c r="F30" s="125"/>
      <c r="G30" s="125"/>
      <c r="H30" s="125"/>
      <c r="I30" s="125"/>
      <c r="J30" s="125"/>
      <c r="K30" s="14"/>
      <c r="L30" s="14"/>
      <c r="M30" s="11"/>
      <c r="N30" s="14"/>
    </row>
    <row r="31" spans="1:257" s="12" customFormat="1" ht="12" customHeight="1" x14ac:dyDescent="0.2">
      <c r="A31" s="123" t="str">
        <f t="shared" si="0"/>
        <v/>
      </c>
      <c r="B31" s="124"/>
      <c r="C31" s="200"/>
      <c r="D31" s="201"/>
      <c r="E31" s="202"/>
      <c r="F31" s="125"/>
      <c r="G31" s="125"/>
      <c r="H31" s="125"/>
      <c r="I31" s="125"/>
      <c r="J31" s="125"/>
      <c r="K31" s="14"/>
      <c r="L31" s="14"/>
      <c r="M31" s="11"/>
      <c r="N31" s="14"/>
    </row>
    <row r="32" spans="1:257" s="12" customFormat="1" ht="12" customHeight="1" x14ac:dyDescent="0.2">
      <c r="A32" s="123" t="str">
        <f t="shared" si="0"/>
        <v/>
      </c>
      <c r="B32" s="124"/>
      <c r="C32" s="200"/>
      <c r="D32" s="201"/>
      <c r="E32" s="202"/>
      <c r="F32" s="125"/>
      <c r="G32" s="125"/>
      <c r="H32" s="125"/>
      <c r="I32" s="125"/>
      <c r="J32" s="125"/>
      <c r="K32" s="14"/>
      <c r="L32" s="14"/>
      <c r="M32" s="11"/>
      <c r="N32" s="14"/>
    </row>
    <row r="33" spans="1:14" s="12" customFormat="1" ht="12.75" customHeight="1" x14ac:dyDescent="0.2">
      <c r="A33" s="126"/>
      <c r="B33" s="127"/>
      <c r="C33" s="163" t="s">
        <v>11</v>
      </c>
      <c r="D33" s="164"/>
      <c r="E33" s="165"/>
      <c r="F33" s="128">
        <f>SUM(F20:F32)</f>
        <v>0</v>
      </c>
      <c r="G33" s="128">
        <f>SUM(G20:G32)</f>
        <v>0</v>
      </c>
      <c r="H33" s="128">
        <f>SUM(H20:H32)</f>
        <v>0</v>
      </c>
      <c r="I33" s="128">
        <f>SUM(I20:I32)</f>
        <v>0</v>
      </c>
      <c r="J33" s="128">
        <f>SUM(J20:J32)</f>
        <v>0</v>
      </c>
      <c r="K33" s="16"/>
      <c r="L33" s="31"/>
      <c r="M33" s="32"/>
      <c r="N33" s="15"/>
    </row>
    <row r="34" spans="1:14" s="12" customFormat="1" ht="12.75" customHeight="1" x14ac:dyDescent="0.2">
      <c r="A34" s="129"/>
      <c r="B34" s="129"/>
      <c r="C34" s="166" t="s">
        <v>40</v>
      </c>
      <c r="D34" s="167"/>
      <c r="E34" s="50" t="s">
        <v>377</v>
      </c>
      <c r="F34" s="125"/>
      <c r="G34" s="130"/>
      <c r="H34" s="130"/>
      <c r="I34" s="130"/>
      <c r="J34" s="130"/>
      <c r="K34" s="16"/>
      <c r="L34" s="16"/>
      <c r="M34" s="11"/>
      <c r="N34" s="11"/>
    </row>
    <row r="35" spans="1:14" s="12" customFormat="1" ht="12.75" customHeight="1" x14ac:dyDescent="0.2">
      <c r="A35" s="129"/>
      <c r="B35" s="129"/>
      <c r="C35" s="166" t="s">
        <v>30</v>
      </c>
      <c r="D35" s="167"/>
      <c r="E35" s="50">
        <v>0.2359</v>
      </c>
      <c r="F35" s="125">
        <f>ROUND($G$33*E35,2)</f>
        <v>0</v>
      </c>
      <c r="G35" s="131"/>
      <c r="H35" s="130"/>
      <c r="I35" s="130"/>
      <c r="J35" s="130"/>
      <c r="K35" s="14"/>
      <c r="L35" s="14"/>
      <c r="M35" s="11"/>
      <c r="N35" s="11"/>
    </row>
    <row r="36" spans="1:14" s="12" customFormat="1" ht="12.75" customHeight="1" x14ac:dyDescent="0.2">
      <c r="A36" s="129"/>
      <c r="B36" s="129"/>
      <c r="C36" s="166" t="s">
        <v>31</v>
      </c>
      <c r="D36" s="167"/>
      <c r="E36" s="50" t="s">
        <v>377</v>
      </c>
      <c r="F36" s="125"/>
      <c r="G36" s="130"/>
      <c r="H36" s="130"/>
      <c r="I36" s="130"/>
      <c r="J36" s="130"/>
      <c r="K36" s="14"/>
      <c r="L36" s="14"/>
      <c r="M36" s="11"/>
      <c r="N36" s="11"/>
    </row>
    <row r="37" spans="1:14" s="12" customFormat="1" ht="12.75" customHeight="1" x14ac:dyDescent="0.2">
      <c r="A37" s="129"/>
      <c r="B37" s="129"/>
      <c r="C37" s="168" t="s">
        <v>22</v>
      </c>
      <c r="D37" s="169"/>
      <c r="E37" s="170"/>
      <c r="F37" s="128">
        <f>SUM(F33:F36)</f>
        <v>0</v>
      </c>
      <c r="G37" s="130"/>
      <c r="H37" s="130"/>
      <c r="I37" s="130"/>
      <c r="J37" s="130"/>
      <c r="K37" s="17"/>
      <c r="L37" s="17"/>
      <c r="M37" s="11"/>
      <c r="N37" s="11"/>
    </row>
    <row r="38" spans="1:14" s="12" customFormat="1" x14ac:dyDescent="0.2">
      <c r="A38" s="2"/>
      <c r="B38" s="2"/>
      <c r="C38" s="2"/>
      <c r="D38" s="2"/>
      <c r="E38" s="2"/>
      <c r="F38" s="2"/>
      <c r="G38" s="130"/>
      <c r="H38" s="15"/>
      <c r="I38" s="15"/>
      <c r="J38" s="15"/>
      <c r="K38" s="16"/>
      <c r="L38" s="16"/>
      <c r="M38" s="11"/>
      <c r="N38" s="11"/>
    </row>
    <row r="39" spans="1:14" x14ac:dyDescent="0.2">
      <c r="A39" s="2"/>
      <c r="B39" s="2"/>
      <c r="C39" s="2"/>
      <c r="D39" s="2"/>
      <c r="E39" s="2"/>
      <c r="F39" s="2"/>
      <c r="G39" s="2"/>
      <c r="H39" s="2"/>
      <c r="I39" s="2"/>
      <c r="J39" s="2"/>
      <c r="K39" s="4"/>
      <c r="L39" s="18"/>
      <c r="M39" s="4"/>
      <c r="N39" s="4"/>
    </row>
    <row r="40" spans="1:14" s="2" customFormat="1" x14ac:dyDescent="0.2">
      <c r="A40" s="190"/>
      <c r="B40" s="190"/>
      <c r="C40" s="190"/>
      <c r="D40" s="190"/>
      <c r="E40" s="132"/>
      <c r="K40" s="5"/>
      <c r="L40" s="5"/>
      <c r="M40" s="5"/>
      <c r="N40" s="5"/>
    </row>
    <row r="41" spans="1:14" s="2" customFormat="1" x14ac:dyDescent="0.2">
      <c r="E41" s="5"/>
      <c r="K41" s="5"/>
      <c r="L41" s="5"/>
      <c r="M41" s="5"/>
      <c r="N41" s="5"/>
    </row>
    <row r="42" spans="1:14" s="2" customFormat="1" x14ac:dyDescent="0.2">
      <c r="B42" s="120"/>
      <c r="C42" s="120"/>
      <c r="K42" s="5"/>
      <c r="L42" s="5"/>
      <c r="M42" s="5"/>
      <c r="N42" s="5"/>
    </row>
    <row r="43" spans="1:14" s="2" customFormat="1" x14ac:dyDescent="0.2">
      <c r="K43" s="5"/>
      <c r="L43" s="5"/>
      <c r="M43" s="5"/>
      <c r="N43" s="5"/>
    </row>
    <row r="44" spans="1:14" s="2" customFormat="1" x14ac:dyDescent="0.2">
      <c r="K44" s="5"/>
      <c r="L44" s="5"/>
      <c r="M44" s="5"/>
      <c r="N44" s="5"/>
    </row>
    <row r="45" spans="1:14" s="2" customFormat="1" x14ac:dyDescent="0.2">
      <c r="K45" s="5"/>
      <c r="L45" s="5"/>
      <c r="M45" s="5"/>
      <c r="N45" s="5"/>
    </row>
    <row r="46" spans="1:14" s="2" customFormat="1" x14ac:dyDescent="0.2"/>
    <row r="47" spans="1:14" s="2" customFormat="1" x14ac:dyDescent="0.2">
      <c r="B47" s="133"/>
      <c r="C47" s="133"/>
      <c r="D47" s="3"/>
      <c r="E47" s="3"/>
      <c r="F47" s="3"/>
      <c r="G47" s="3"/>
      <c r="H47" s="3"/>
    </row>
    <row r="48" spans="1:14" s="2" customFormat="1" x14ac:dyDescent="0.2">
      <c r="B48" s="3"/>
      <c r="C48" s="3"/>
      <c r="D48" s="133"/>
      <c r="E48" s="133"/>
      <c r="F48" s="3"/>
      <c r="G48" s="3"/>
      <c r="H48" s="3"/>
    </row>
    <row r="49" spans="1:10" s="2" customFormat="1" x14ac:dyDescent="0.2"/>
    <row r="50" spans="1:10" ht="11.25" customHeight="1" x14ac:dyDescent="0.2">
      <c r="A50" s="186" t="s">
        <v>51</v>
      </c>
      <c r="B50" s="186"/>
      <c r="C50" s="186"/>
      <c r="D50" s="185" t="str">
        <f>KOPTAME!D40</f>
        <v>/Sastādītājs/  Sastādīšanas datums</v>
      </c>
      <c r="E50" s="185"/>
      <c r="F50" s="186" t="s">
        <v>52</v>
      </c>
      <c r="G50" s="186"/>
      <c r="H50" s="187" t="str">
        <f>KOPTAME!F40</f>
        <v>00000</v>
      </c>
      <c r="I50" s="187"/>
      <c r="J50" s="2"/>
    </row>
    <row r="51" spans="1:10" x14ac:dyDescent="0.2">
      <c r="A51" s="36"/>
      <c r="B51" s="36"/>
      <c r="C51" s="36"/>
      <c r="D51" s="188" t="s">
        <v>76</v>
      </c>
      <c r="E51" s="188"/>
      <c r="F51" s="36"/>
      <c r="G51" s="36"/>
      <c r="H51" s="36"/>
      <c r="I51" s="36"/>
      <c r="J51" s="2"/>
    </row>
    <row r="52" spans="1:10" x14ac:dyDescent="0.2">
      <c r="A52" s="189"/>
      <c r="B52" s="189"/>
      <c r="C52" s="189"/>
      <c r="D52" s="189"/>
      <c r="E52" s="2"/>
      <c r="F52" s="2"/>
      <c r="G52" s="2"/>
      <c r="H52" s="2"/>
      <c r="I52" s="2"/>
      <c r="J52" s="2"/>
    </row>
    <row r="53" spans="1:10" x14ac:dyDescent="0.2">
      <c r="A53" s="2"/>
      <c r="B53" s="2"/>
      <c r="C53" s="2"/>
      <c r="D53" s="2"/>
      <c r="E53" s="2"/>
      <c r="F53" s="2"/>
      <c r="G53" s="2"/>
      <c r="H53" s="2"/>
      <c r="I53" s="2"/>
      <c r="J53" s="2"/>
    </row>
    <row r="54" spans="1:10" x14ac:dyDescent="0.2">
      <c r="A54" s="2"/>
      <c r="B54" s="2"/>
      <c r="C54" s="2"/>
      <c r="D54" s="2"/>
      <c r="E54" s="2"/>
      <c r="F54" s="2"/>
      <c r="G54" s="2"/>
      <c r="H54" s="2"/>
      <c r="I54" s="2"/>
      <c r="J54" s="2"/>
    </row>
    <row r="55" spans="1:10" x14ac:dyDescent="0.2">
      <c r="A55" s="2"/>
      <c r="B55" s="2"/>
      <c r="C55" s="2"/>
      <c r="D55" s="2"/>
      <c r="E55" s="2"/>
      <c r="F55" s="2"/>
      <c r="G55" s="2"/>
      <c r="H55" s="2"/>
      <c r="I55" s="2"/>
      <c r="J55" s="2"/>
    </row>
    <row r="56" spans="1:10" x14ac:dyDescent="0.2">
      <c r="A56" s="2"/>
      <c r="B56" s="2"/>
      <c r="C56" s="2"/>
      <c r="D56" s="2"/>
      <c r="E56" s="2"/>
      <c r="F56" s="2"/>
      <c r="G56" s="2"/>
      <c r="H56" s="2"/>
      <c r="I56" s="2"/>
      <c r="J56" s="2"/>
    </row>
    <row r="57" spans="1:10" x14ac:dyDescent="0.2">
      <c r="A57" s="2"/>
      <c r="B57" s="2"/>
      <c r="C57" s="2"/>
      <c r="D57" s="2"/>
      <c r="E57" s="2"/>
      <c r="F57" s="2"/>
      <c r="G57" s="2"/>
      <c r="H57" s="2"/>
      <c r="I57" s="2"/>
      <c r="J57" s="2"/>
    </row>
    <row r="58" spans="1:10" x14ac:dyDescent="0.2">
      <c r="A58" s="2"/>
      <c r="B58" s="2"/>
      <c r="C58" s="2"/>
      <c r="D58" s="2"/>
      <c r="E58" s="2"/>
      <c r="F58" s="2"/>
      <c r="G58" s="2"/>
      <c r="H58" s="2"/>
      <c r="I58" s="2"/>
      <c r="J58" s="2"/>
    </row>
    <row r="59" spans="1:10" x14ac:dyDescent="0.2">
      <c r="A59" s="2"/>
      <c r="B59" s="2"/>
      <c r="C59" s="2"/>
      <c r="D59" s="2"/>
      <c r="E59" s="2"/>
      <c r="F59" s="2"/>
      <c r="G59" s="2"/>
      <c r="H59" s="2"/>
      <c r="I59" s="2"/>
      <c r="J59" s="2"/>
    </row>
    <row r="60" spans="1:10" x14ac:dyDescent="0.2">
      <c r="A60" s="2"/>
      <c r="B60" s="2"/>
      <c r="C60" s="2"/>
      <c r="D60" s="2"/>
      <c r="E60" s="2"/>
      <c r="F60" s="2"/>
      <c r="G60" s="2"/>
      <c r="H60" s="2"/>
      <c r="I60" s="2"/>
      <c r="J60" s="2"/>
    </row>
    <row r="61" spans="1:10" x14ac:dyDescent="0.2">
      <c r="A61" s="2"/>
      <c r="B61" s="2"/>
      <c r="C61" s="2"/>
      <c r="D61" s="2"/>
      <c r="E61" s="2"/>
      <c r="F61" s="2"/>
      <c r="G61" s="2"/>
      <c r="H61" s="2"/>
      <c r="I61" s="2"/>
      <c r="J61" s="2"/>
    </row>
    <row r="62" spans="1:10" x14ac:dyDescent="0.2">
      <c r="A62" s="2"/>
      <c r="B62" s="2"/>
      <c r="C62" s="2"/>
      <c r="D62" s="2"/>
      <c r="E62" s="2"/>
      <c r="F62" s="2"/>
      <c r="G62" s="2"/>
      <c r="H62" s="2"/>
      <c r="I62" s="2"/>
      <c r="J62" s="2"/>
    </row>
    <row r="63" spans="1:10" x14ac:dyDescent="0.2">
      <c r="A63" s="6"/>
      <c r="B63" s="6"/>
      <c r="C63" s="6"/>
      <c r="D63" s="6"/>
      <c r="E63" s="6"/>
      <c r="F63" s="6"/>
      <c r="G63" s="6"/>
      <c r="H63" s="6"/>
      <c r="I63" s="6"/>
      <c r="J63" s="6"/>
    </row>
    <row r="64" spans="1:10" x14ac:dyDescent="0.2">
      <c r="A64" s="6"/>
      <c r="B64" s="6"/>
      <c r="C64" s="6"/>
      <c r="D64" s="6"/>
      <c r="E64" s="6"/>
      <c r="F64" s="6"/>
      <c r="G64" s="6"/>
      <c r="H64" s="6"/>
      <c r="I64" s="6"/>
      <c r="J64" s="6"/>
    </row>
    <row r="65" spans="1:12" x14ac:dyDescent="0.2">
      <c r="A65" s="6"/>
      <c r="B65" s="6"/>
      <c r="C65" s="6"/>
      <c r="D65" s="6"/>
      <c r="E65" s="6"/>
      <c r="F65" s="6"/>
      <c r="G65" s="6"/>
      <c r="H65" s="6"/>
      <c r="I65" s="6"/>
      <c r="J65" s="6"/>
    </row>
    <row r="66" spans="1:12" x14ac:dyDescent="0.2">
      <c r="A66" s="6"/>
      <c r="B66" s="6"/>
      <c r="C66" s="6"/>
      <c r="D66" s="6"/>
      <c r="E66" s="6"/>
      <c r="F66" s="6"/>
      <c r="G66" s="6"/>
      <c r="H66" s="6"/>
      <c r="I66" s="6"/>
      <c r="J66" s="6"/>
    </row>
    <row r="67" spans="1:12" x14ac:dyDescent="0.2">
      <c r="A67" s="6"/>
      <c r="B67" s="6"/>
      <c r="C67" s="6"/>
      <c r="D67" s="6"/>
      <c r="E67" s="6"/>
      <c r="F67" s="6"/>
      <c r="G67" s="6"/>
      <c r="H67" s="6"/>
      <c r="I67" s="6"/>
      <c r="J67" s="6"/>
    </row>
    <row r="68" spans="1:12" x14ac:dyDescent="0.2">
      <c r="A68" s="6"/>
      <c r="B68" s="6"/>
      <c r="C68" s="6"/>
      <c r="D68" s="6"/>
      <c r="E68" s="6"/>
      <c r="F68" s="6"/>
      <c r="G68" s="6"/>
      <c r="H68" s="6"/>
      <c r="I68" s="6"/>
      <c r="J68" s="6"/>
    </row>
    <row r="71" spans="1:12" x14ac:dyDescent="0.2">
      <c r="J71" s="51"/>
      <c r="K71" s="51"/>
      <c r="L71" s="51"/>
    </row>
  </sheetData>
  <mergeCells count="57">
    <mergeCell ref="A52:D52"/>
    <mergeCell ref="A40:D40"/>
    <mergeCell ref="C18:E19"/>
    <mergeCell ref="C20:E20"/>
    <mergeCell ref="C21:E21"/>
    <mergeCell ref="C22:E22"/>
    <mergeCell ref="C23:E23"/>
    <mergeCell ref="C24:E24"/>
    <mergeCell ref="C25:E25"/>
    <mergeCell ref="C26:E26"/>
    <mergeCell ref="C27:E27"/>
    <mergeCell ref="C28:E28"/>
    <mergeCell ref="C29:E29"/>
    <mergeCell ref="C30:E30"/>
    <mergeCell ref="C31:E31"/>
    <mergeCell ref="C32:E32"/>
    <mergeCell ref="D50:E50"/>
    <mergeCell ref="F50:G50"/>
    <mergeCell ref="H50:I50"/>
    <mergeCell ref="D51:E51"/>
    <mergeCell ref="A50:C50"/>
    <mergeCell ref="A2:J2"/>
    <mergeCell ref="A3:J3"/>
    <mergeCell ref="D5:J5"/>
    <mergeCell ref="D6:J6"/>
    <mergeCell ref="A5:C5"/>
    <mergeCell ref="A6:C6"/>
    <mergeCell ref="D7:J7"/>
    <mergeCell ref="D8:J8"/>
    <mergeCell ref="D9:J9"/>
    <mergeCell ref="A7:C7"/>
    <mergeCell ref="A8:C8"/>
    <mergeCell ref="A9:C9"/>
    <mergeCell ref="A10:B10"/>
    <mergeCell ref="D10:J10"/>
    <mergeCell ref="D12:J12"/>
    <mergeCell ref="D13:J13"/>
    <mergeCell ref="A12:C12"/>
    <mergeCell ref="A13:C13"/>
    <mergeCell ref="D14:J14"/>
    <mergeCell ref="D15:J15"/>
    <mergeCell ref="D17:J17"/>
    <mergeCell ref="A14:C14"/>
    <mergeCell ref="A15:C15"/>
    <mergeCell ref="A16:C16"/>
    <mergeCell ref="D16:J16"/>
    <mergeCell ref="A18:A19"/>
    <mergeCell ref="B18:B19"/>
    <mergeCell ref="F18:F19"/>
    <mergeCell ref="K18:L18"/>
    <mergeCell ref="G18:I18"/>
    <mergeCell ref="J18:J19"/>
    <mergeCell ref="C33:E33"/>
    <mergeCell ref="C34:D34"/>
    <mergeCell ref="C35:D35"/>
    <mergeCell ref="C36:D36"/>
    <mergeCell ref="C37:E37"/>
  </mergeCells>
  <conditionalFormatting sqref="H51:I51">
    <cfRule type="expression" dxfId="103" priority="1">
      <formula>IF($F$47="",FALSE,TRUE)</formula>
    </cfRule>
  </conditionalFormatting>
  <pageMargins left="0.59055118110236227" right="0.15748031496062992" top="0.66" bottom="0.39370078740157483" header="0.13" footer="0.11811023622047245"/>
  <pageSetup paperSize="9" scale="105" fitToHeight="0" orientation="portrait" horizontalDpi="4294967293" r:id="rId1"/>
  <headerFooter>
    <oddFooter>&amp;C&amp;8Lapa &amp;P no &amp;N</oddFooter>
  </headerFooter>
  <colBreaks count="1" manualBreakCount="1">
    <brk id="10" max="1048575" man="1"/>
  </colBreaks>
  <ignoredErrors>
    <ignoredError sqref="D1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12333">
    <pageSetUpPr fitToPage="1"/>
  </sheetPr>
  <dimension ref="A1:IC114"/>
  <sheetViews>
    <sheetView showZeros="0" view="pageBreakPreview" topLeftCell="A16" zoomScale="85" zoomScaleNormal="40" zoomScaleSheetLayoutView="85" workbookViewId="0">
      <selection activeCell="A99" sqref="A99:P99"/>
    </sheetView>
  </sheetViews>
  <sheetFormatPr defaultColWidth="8.28515625" defaultRowHeight="11.25" x14ac:dyDescent="0.2"/>
  <cols>
    <col min="1" max="1" width="7.85546875" style="36" customWidth="1"/>
    <col min="2" max="2" width="9.28515625" style="36" customWidth="1"/>
    <col min="3" max="3" width="65.140625" style="36" bestFit="1" customWidth="1"/>
    <col min="4" max="4" width="6.7109375" style="36" bestFit="1" customWidth="1"/>
    <col min="5" max="5" width="7.28515625" style="41" customWidth="1"/>
    <col min="6" max="6" width="7" style="36" bestFit="1" customWidth="1"/>
    <col min="7" max="7" width="8.85546875" style="36" customWidth="1"/>
    <col min="8" max="8" width="7.140625" style="36" customWidth="1"/>
    <col min="9" max="9" width="7" style="36" customWidth="1"/>
    <col min="10" max="10" width="7" style="36" bestFit="1" customWidth="1"/>
    <col min="11" max="11" width="7.7109375" style="36" customWidth="1"/>
    <col min="12" max="12" width="7.85546875" style="36" bestFit="1" customWidth="1"/>
    <col min="13" max="14" width="8.7109375" style="36" bestFit="1" customWidth="1"/>
    <col min="15" max="15" width="7.85546875" style="36" bestFit="1" customWidth="1"/>
    <col min="16" max="16" width="9.28515625" style="36" bestFit="1" customWidth="1"/>
    <col min="17" max="17" width="8.28515625" style="35"/>
    <col min="18" max="18" width="8.28515625" style="41"/>
    <col min="19" max="16384" width="8.28515625" style="36"/>
  </cols>
  <sheetData>
    <row r="1" spans="1:237" s="34" customFormat="1" x14ac:dyDescent="0.2">
      <c r="A1" s="216"/>
      <c r="B1" s="223"/>
      <c r="C1" s="216"/>
      <c r="D1" s="216"/>
      <c r="E1" s="37"/>
      <c r="F1" s="49"/>
      <c r="G1" s="49"/>
      <c r="H1" s="49"/>
      <c r="I1" s="49"/>
      <c r="J1" s="49"/>
      <c r="P1" s="82"/>
      <c r="Q1" s="35"/>
      <c r="R1" s="37"/>
    </row>
    <row r="2" spans="1:237" s="34" customFormat="1" ht="12.75" x14ac:dyDescent="0.2">
      <c r="A2" s="224" t="str">
        <f ca="1">MID(CELL("filename",A1),FIND("]",CELL("filename",A1))+1,256)</f>
        <v>1-1</v>
      </c>
      <c r="B2" s="224"/>
      <c r="C2" s="224"/>
      <c r="D2" s="224"/>
      <c r="E2" s="224"/>
      <c r="F2" s="224"/>
      <c r="G2" s="224"/>
      <c r="H2" s="224"/>
      <c r="I2" s="224"/>
      <c r="J2" s="224"/>
      <c r="K2" s="224"/>
      <c r="L2" s="224"/>
      <c r="M2" s="224"/>
      <c r="N2" s="224"/>
      <c r="O2" s="224"/>
      <c r="P2" s="224"/>
      <c r="Q2" s="35"/>
      <c r="R2" s="37"/>
    </row>
    <row r="3" spans="1:237" s="34" customFormat="1" ht="12.75" x14ac:dyDescent="0.2">
      <c r="A3" s="225" t="str">
        <f>C13</f>
        <v>Vispārceltnieciskie darbi - ceļu daļa</v>
      </c>
      <c r="B3" s="225"/>
      <c r="C3" s="225"/>
      <c r="D3" s="225"/>
      <c r="E3" s="225"/>
      <c r="F3" s="225"/>
      <c r="G3" s="225"/>
      <c r="H3" s="225"/>
      <c r="I3" s="225"/>
      <c r="J3" s="225"/>
      <c r="K3" s="225"/>
      <c r="L3" s="225"/>
      <c r="M3" s="225"/>
      <c r="N3" s="225"/>
      <c r="O3" s="225"/>
      <c r="P3" s="225"/>
      <c r="Q3" s="35"/>
      <c r="R3" s="37"/>
    </row>
    <row r="4" spans="1:237" s="34" customFormat="1" x14ac:dyDescent="0.2">
      <c r="A4" s="226" t="s">
        <v>53</v>
      </c>
      <c r="B4" s="226"/>
      <c r="C4" s="226"/>
      <c r="D4" s="226"/>
      <c r="E4" s="226"/>
      <c r="F4" s="226"/>
      <c r="G4" s="226"/>
      <c r="H4" s="226"/>
      <c r="I4" s="226"/>
      <c r="J4" s="226"/>
      <c r="K4" s="226"/>
      <c r="L4" s="226"/>
      <c r="M4" s="226"/>
      <c r="N4" s="226"/>
      <c r="O4" s="226"/>
      <c r="P4" s="226"/>
      <c r="Q4" s="35"/>
      <c r="R4" s="37"/>
    </row>
    <row r="5" spans="1:237" s="26" customFormat="1" ht="10.15" customHeight="1" x14ac:dyDescent="0.2">
      <c r="A5" s="219" t="s">
        <v>0</v>
      </c>
      <c r="B5" s="221"/>
      <c r="C5" s="222" t="str">
        <f>IF(KOPTAME!C11="","",KOPTAME!C11)</f>
        <v>Auces novada pašvaldība</v>
      </c>
      <c r="D5" s="222"/>
      <c r="E5" s="222"/>
      <c r="F5" s="222"/>
      <c r="G5" s="222"/>
      <c r="H5" s="222"/>
      <c r="I5" s="222"/>
      <c r="J5" s="222"/>
      <c r="K5" s="222"/>
      <c r="L5" s="222"/>
      <c r="M5" s="222"/>
      <c r="N5" s="222"/>
      <c r="O5" s="222"/>
      <c r="P5" s="222"/>
      <c r="Q5" s="29"/>
      <c r="R5" s="42"/>
    </row>
    <row r="6" spans="1:237" s="26" customFormat="1" ht="10.15" customHeight="1" x14ac:dyDescent="0.2">
      <c r="A6" s="219" t="s">
        <v>1</v>
      </c>
      <c r="B6" s="219"/>
      <c r="C6" s="220">
        <f>IF(KOPTAME!C12="","",KOPTAME!C12)</f>
        <v>90009116331</v>
      </c>
      <c r="D6" s="220"/>
      <c r="E6" s="220"/>
      <c r="F6" s="220"/>
      <c r="G6" s="220"/>
      <c r="H6" s="220"/>
      <c r="I6" s="220"/>
      <c r="J6" s="220"/>
      <c r="K6" s="220"/>
      <c r="L6" s="220"/>
      <c r="M6" s="220"/>
      <c r="N6" s="220"/>
      <c r="O6" s="220"/>
      <c r="P6" s="220"/>
      <c r="Q6" s="29"/>
      <c r="R6" s="42"/>
    </row>
    <row r="7" spans="1:237" s="26" customFormat="1" x14ac:dyDescent="0.2">
      <c r="A7" s="219" t="s">
        <v>2</v>
      </c>
      <c r="B7" s="219"/>
      <c r="C7" s="220" t="str">
        <f>IF(KOPTAME!C13="","",KOPTAME!C13)</f>
        <v>Jelgavas iela 1, Auce,, Auces novads, Latvija, LV-3708</v>
      </c>
      <c r="D7" s="220"/>
      <c r="E7" s="220"/>
      <c r="F7" s="220"/>
      <c r="G7" s="220"/>
      <c r="H7" s="220"/>
      <c r="I7" s="220"/>
      <c r="J7" s="220"/>
      <c r="K7" s="220"/>
      <c r="L7" s="220"/>
      <c r="M7" s="220"/>
      <c r="N7" s="220"/>
      <c r="O7" s="220"/>
      <c r="P7" s="220"/>
      <c r="Q7" s="29"/>
      <c r="R7" s="42"/>
    </row>
    <row r="8" spans="1:237" s="26" customFormat="1" ht="10.15" customHeight="1" x14ac:dyDescent="0.2">
      <c r="A8" s="219" t="s">
        <v>3</v>
      </c>
      <c r="B8" s="221"/>
      <c r="C8" s="222" t="str">
        <f>IF(KOPTAME!C14="","",KOPTAME!C14)</f>
        <v>SIA "Izpildītājs"</v>
      </c>
      <c r="D8" s="222"/>
      <c r="E8" s="222"/>
      <c r="F8" s="222"/>
      <c r="G8" s="222"/>
      <c r="H8" s="222"/>
      <c r="I8" s="222"/>
      <c r="J8" s="222"/>
      <c r="K8" s="222"/>
      <c r="L8" s="222"/>
      <c r="M8" s="222"/>
      <c r="N8" s="222"/>
      <c r="O8" s="222"/>
      <c r="P8" s="222"/>
      <c r="Q8" s="29"/>
      <c r="R8" s="42"/>
    </row>
    <row r="9" spans="1:237" s="26" customFormat="1" x14ac:dyDescent="0.2">
      <c r="A9" s="219" t="s">
        <v>1</v>
      </c>
      <c r="B9" s="219"/>
      <c r="C9" s="220" t="str">
        <f>IF(KOPTAME!C15="","",KOPTAME!C15)</f>
        <v>Reģistrācijas Nr.</v>
      </c>
      <c r="D9" s="220"/>
      <c r="E9" s="220"/>
      <c r="F9" s="220"/>
      <c r="G9" s="220"/>
      <c r="H9" s="220"/>
      <c r="I9" s="220"/>
      <c r="J9" s="220"/>
      <c r="K9" s="220"/>
      <c r="L9" s="220"/>
      <c r="M9" s="220"/>
      <c r="N9" s="220"/>
      <c r="O9" s="220"/>
      <c r="P9" s="220"/>
      <c r="Q9" s="29"/>
      <c r="R9" s="42"/>
    </row>
    <row r="10" spans="1:237" s="26" customFormat="1" x14ac:dyDescent="0.2">
      <c r="A10" s="219"/>
      <c r="B10" s="219"/>
      <c r="C10" s="220" t="str">
        <f>IF(KOPTAME!E16="","",KOPTAME!E16)</f>
        <v/>
      </c>
      <c r="D10" s="220"/>
      <c r="E10" s="220"/>
      <c r="F10" s="220"/>
      <c r="G10" s="220"/>
      <c r="H10" s="220"/>
      <c r="I10" s="220"/>
      <c r="J10" s="220"/>
      <c r="K10" s="220"/>
      <c r="L10" s="220"/>
      <c r="M10" s="220"/>
      <c r="N10" s="220"/>
      <c r="O10" s="220"/>
      <c r="P10" s="220"/>
      <c r="Q10" s="29"/>
      <c r="R10" s="42"/>
    </row>
    <row r="11" spans="1:237" s="27" customFormat="1" x14ac:dyDescent="0.2">
      <c r="A11" s="175" t="s">
        <v>4</v>
      </c>
      <c r="B11" s="175"/>
      <c r="C11" s="203" t="str">
        <f>IF(KOPTAME!$C$20=0,"",KOPTAME!$C$20)</f>
        <v>"Bēnes ielas gājēju celiņa posma izbūve"</v>
      </c>
      <c r="D11" s="203"/>
      <c r="E11" s="203"/>
      <c r="F11" s="203"/>
      <c r="G11" s="203"/>
      <c r="H11" s="203"/>
      <c r="I11" s="203"/>
      <c r="J11" s="203"/>
      <c r="K11" s="203"/>
      <c r="L11" s="203"/>
      <c r="M11" s="203"/>
      <c r="N11" s="203"/>
      <c r="O11" s="203"/>
      <c r="P11" s="203"/>
      <c r="Q11" s="29"/>
      <c r="R11" s="43"/>
      <c r="IB11" s="26"/>
      <c r="IC11" s="26"/>
    </row>
    <row r="12" spans="1:237" s="34" customFormat="1" ht="10.15" customHeight="1" x14ac:dyDescent="0.2">
      <c r="A12" s="175" t="s">
        <v>21</v>
      </c>
      <c r="B12" s="175"/>
      <c r="C12" s="204" t="str">
        <f>KOPTAME!C21</f>
        <v>Bēnes iela, Auce, Auces novads</v>
      </c>
      <c r="D12" s="204"/>
      <c r="E12" s="204"/>
      <c r="F12" s="204"/>
      <c r="G12" s="204"/>
      <c r="H12" s="204"/>
      <c r="I12" s="204"/>
      <c r="J12" s="204"/>
      <c r="K12" s="204"/>
      <c r="L12" s="204"/>
      <c r="M12" s="204"/>
      <c r="N12" s="204"/>
      <c r="O12" s="204"/>
      <c r="P12" s="204"/>
      <c r="Q12" s="35"/>
      <c r="R12" s="37"/>
    </row>
    <row r="13" spans="1:237" s="34" customFormat="1" ht="10.15" customHeight="1" x14ac:dyDescent="0.2">
      <c r="A13" s="175" t="s">
        <v>5</v>
      </c>
      <c r="B13" s="175"/>
      <c r="C13" s="203" t="s">
        <v>216</v>
      </c>
      <c r="D13" s="203"/>
      <c r="E13" s="203"/>
      <c r="F13" s="203"/>
      <c r="G13" s="203"/>
      <c r="H13" s="203"/>
      <c r="I13" s="203"/>
      <c r="J13" s="203"/>
      <c r="K13" s="203"/>
      <c r="L13" s="203"/>
      <c r="M13" s="203"/>
      <c r="N13" s="203"/>
      <c r="O13" s="203"/>
      <c r="P13" s="203"/>
      <c r="Q13" s="35"/>
      <c r="R13" s="37"/>
    </row>
    <row r="14" spans="1:237" s="34" customFormat="1" ht="10.15" customHeight="1" x14ac:dyDescent="0.2">
      <c r="A14" s="175" t="str">
        <f>IF(KOPTAME!$A$22="","",KOPTAME!$A$22)</f>
        <v/>
      </c>
      <c r="B14" s="175"/>
      <c r="C14" s="204" t="str">
        <f>IF(KOPTAME!$C$22=0,"",KOPTAME!$C$22)</f>
        <v/>
      </c>
      <c r="D14" s="204"/>
      <c r="E14" s="204"/>
      <c r="F14" s="204"/>
      <c r="G14" s="204"/>
      <c r="H14" s="204"/>
      <c r="I14" s="204"/>
      <c r="J14" s="204"/>
      <c r="K14" s="204"/>
      <c r="L14" s="204"/>
      <c r="M14" s="204"/>
      <c r="N14" s="204"/>
      <c r="O14" s="204"/>
      <c r="P14" s="204"/>
      <c r="Q14" s="35"/>
      <c r="R14" s="37"/>
    </row>
    <row r="15" spans="1:237" s="34" customFormat="1" ht="11.25" customHeight="1" x14ac:dyDescent="0.2">
      <c r="A15" s="175" t="str">
        <f>IF(KOPTAME!$A$23="","",KOPTAME!$A$23)</f>
        <v>Iepirkuma ID:</v>
      </c>
      <c r="B15" s="175"/>
      <c r="C15" s="204" t="str">
        <f>IF(KOPTAME!$C$23=0,"",KOPTAME!$C$23)</f>
        <v>Iepirkuma Nr.</v>
      </c>
      <c r="D15" s="204"/>
      <c r="E15" s="204"/>
      <c r="F15" s="204"/>
      <c r="G15" s="204"/>
      <c r="H15" s="204"/>
      <c r="I15" s="204"/>
      <c r="J15" s="204"/>
      <c r="K15" s="204"/>
      <c r="L15" s="204"/>
      <c r="M15" s="204"/>
      <c r="N15" s="204"/>
      <c r="O15" s="204"/>
      <c r="P15" s="204"/>
      <c r="Q15" s="35"/>
      <c r="R15" s="37"/>
    </row>
    <row r="16" spans="1:237" s="34" customFormat="1" x14ac:dyDescent="0.2">
      <c r="A16" s="175" t="str">
        <f>IF(KOPTAME!A24="","",KOPTAME!A24)</f>
        <v/>
      </c>
      <c r="B16" s="175"/>
      <c r="C16" s="204" t="str">
        <f>IF(KOPTAME!C24="","",KOPTAME!C24)</f>
        <v/>
      </c>
      <c r="D16" s="204"/>
      <c r="E16" s="204"/>
      <c r="F16" s="204"/>
      <c r="G16" s="204"/>
      <c r="H16" s="204"/>
      <c r="I16" s="204"/>
      <c r="J16" s="204"/>
      <c r="K16" s="204"/>
      <c r="L16" s="204"/>
      <c r="M16" s="204"/>
      <c r="N16" s="204"/>
      <c r="O16" s="204"/>
      <c r="P16" s="204"/>
      <c r="Q16" s="35"/>
      <c r="R16" s="37"/>
    </row>
    <row r="17" spans="1:18" s="34" customFormat="1" x14ac:dyDescent="0.2">
      <c r="A17" s="216"/>
      <c r="B17" s="216"/>
      <c r="C17" s="83"/>
      <c r="D17" s="84"/>
      <c r="E17" s="85"/>
      <c r="F17" s="83"/>
      <c r="G17" s="83"/>
      <c r="H17" s="83"/>
      <c r="I17" s="83"/>
      <c r="J17" s="83"/>
      <c r="K17" s="217" t="str">
        <f>KOPTAME!$E$26</f>
        <v>Sastādīšanas datums</v>
      </c>
      <c r="L17" s="217"/>
      <c r="M17" s="217"/>
      <c r="N17" s="217"/>
      <c r="O17" s="217"/>
      <c r="P17" s="217"/>
      <c r="Q17" s="35"/>
      <c r="R17" s="37"/>
    </row>
    <row r="18" spans="1:18" s="34" customFormat="1" ht="12.75" customHeight="1" x14ac:dyDescent="0.2">
      <c r="A18" s="207" t="s">
        <v>6</v>
      </c>
      <c r="B18" s="207" t="s">
        <v>7</v>
      </c>
      <c r="C18" s="207" t="s">
        <v>8</v>
      </c>
      <c r="D18" s="207" t="s">
        <v>36</v>
      </c>
      <c r="E18" s="218" t="s">
        <v>37</v>
      </c>
      <c r="F18" s="207" t="s">
        <v>9</v>
      </c>
      <c r="G18" s="207"/>
      <c r="H18" s="207"/>
      <c r="I18" s="207"/>
      <c r="J18" s="207"/>
      <c r="K18" s="207"/>
      <c r="L18" s="207" t="s">
        <v>10</v>
      </c>
      <c r="M18" s="207"/>
      <c r="N18" s="207"/>
      <c r="O18" s="207"/>
      <c r="P18" s="208"/>
      <c r="Q18" s="35"/>
      <c r="R18" s="37"/>
    </row>
    <row r="19" spans="1:18" ht="64.5" customHeight="1" x14ac:dyDescent="0.2">
      <c r="A19" s="207"/>
      <c r="B19" s="207"/>
      <c r="C19" s="207"/>
      <c r="D19" s="207"/>
      <c r="E19" s="218"/>
      <c r="F19" s="86" t="s">
        <v>38</v>
      </c>
      <c r="G19" s="86" t="s">
        <v>118</v>
      </c>
      <c r="H19" s="86" t="s">
        <v>119</v>
      </c>
      <c r="I19" s="86" t="s">
        <v>120</v>
      </c>
      <c r="J19" s="86" t="s">
        <v>121</v>
      </c>
      <c r="K19" s="86" t="s">
        <v>122</v>
      </c>
      <c r="L19" s="86" t="s">
        <v>39</v>
      </c>
      <c r="M19" s="86" t="s">
        <v>119</v>
      </c>
      <c r="N19" s="86" t="s">
        <v>120</v>
      </c>
      <c r="O19" s="86" t="s">
        <v>121</v>
      </c>
      <c r="P19" s="86" t="s">
        <v>123</v>
      </c>
    </row>
    <row r="20" spans="1:18" x14ac:dyDescent="0.2">
      <c r="A20" s="86">
        <v>1</v>
      </c>
      <c r="B20" s="86">
        <v>2</v>
      </c>
      <c r="C20" s="86">
        <v>3</v>
      </c>
      <c r="D20" s="86">
        <v>4</v>
      </c>
      <c r="E20" s="87">
        <v>5</v>
      </c>
      <c r="F20" s="86">
        <v>6</v>
      </c>
      <c r="G20" s="86">
        <v>7</v>
      </c>
      <c r="H20" s="86">
        <v>8</v>
      </c>
      <c r="I20" s="86">
        <v>9</v>
      </c>
      <c r="J20" s="86">
        <v>10</v>
      </c>
      <c r="K20" s="86">
        <v>11</v>
      </c>
      <c r="L20" s="86">
        <v>12</v>
      </c>
      <c r="M20" s="86">
        <v>13</v>
      </c>
      <c r="N20" s="86">
        <v>14</v>
      </c>
      <c r="O20" s="86">
        <v>15</v>
      </c>
      <c r="P20" s="86">
        <v>16</v>
      </c>
    </row>
    <row r="21" spans="1:18" ht="12.75" customHeight="1" x14ac:dyDescent="0.2">
      <c r="A21" s="88" t="s">
        <v>54</v>
      </c>
      <c r="B21" s="89" t="s">
        <v>54</v>
      </c>
      <c r="C21" s="90" t="s">
        <v>54</v>
      </c>
      <c r="D21" s="91">
        <v>0</v>
      </c>
      <c r="E21" s="92"/>
      <c r="F21" s="48"/>
      <c r="G21" s="48"/>
      <c r="H21" s="93" t="str">
        <f t="shared" ref="H21:H94" si="0">IF($E21="","",ROUND(F21*G21,2))</f>
        <v/>
      </c>
      <c r="I21" s="48"/>
      <c r="J21" s="48"/>
      <c r="K21" s="93" t="str">
        <f t="shared" ref="K21:K23" si="1">IF($E21="","",H21+I21+J21)</f>
        <v/>
      </c>
      <c r="L21" s="94"/>
      <c r="M21" s="94"/>
      <c r="N21" s="94"/>
      <c r="O21" s="94"/>
      <c r="P21" s="95"/>
      <c r="R21" s="44"/>
    </row>
    <row r="22" spans="1:18" ht="12.75" customHeight="1" x14ac:dyDescent="0.2">
      <c r="A22" s="88" t="s">
        <v>63</v>
      </c>
      <c r="B22" s="96" t="s">
        <v>124</v>
      </c>
      <c r="C22" s="86" t="s">
        <v>125</v>
      </c>
      <c r="D22" s="91">
        <v>0</v>
      </c>
      <c r="E22" s="92"/>
      <c r="F22" s="48"/>
      <c r="G22" s="48"/>
      <c r="H22" s="93" t="str">
        <f t="shared" si="0"/>
        <v/>
      </c>
      <c r="I22" s="48"/>
      <c r="J22" s="48"/>
      <c r="K22" s="93" t="str">
        <f t="shared" si="1"/>
        <v/>
      </c>
      <c r="L22" s="94">
        <f>SUM(L23:L26)</f>
        <v>0</v>
      </c>
      <c r="M22" s="94">
        <f>SUM(M23:M26)</f>
        <v>0</v>
      </c>
      <c r="N22" s="94">
        <f>SUM(N23:N26)</f>
        <v>0</v>
      </c>
      <c r="O22" s="94">
        <f>SUM(O23:O26)</f>
        <v>0</v>
      </c>
      <c r="P22" s="94">
        <f>SUM(P23:P26)</f>
        <v>0</v>
      </c>
      <c r="R22" s="44"/>
    </row>
    <row r="23" spans="1:18" x14ac:dyDescent="0.2">
      <c r="A23" s="97" t="s">
        <v>64</v>
      </c>
      <c r="B23" s="98" t="s">
        <v>217</v>
      </c>
      <c r="C23" s="90" t="s">
        <v>218</v>
      </c>
      <c r="D23" s="91" t="s">
        <v>46</v>
      </c>
      <c r="E23" s="99">
        <v>590</v>
      </c>
      <c r="F23" s="48"/>
      <c r="G23" s="48"/>
      <c r="H23" s="93">
        <f t="shared" si="0"/>
        <v>0</v>
      </c>
      <c r="I23" s="48"/>
      <c r="J23" s="48"/>
      <c r="K23" s="93">
        <f t="shared" si="1"/>
        <v>0</v>
      </c>
      <c r="L23" s="100">
        <f t="shared" ref="L23" si="2">IF($E23="",,ROUND(E23*F23,2))</f>
        <v>0</v>
      </c>
      <c r="M23" s="100">
        <f t="shared" ref="M23:O23" si="3">IF($E23="",,ROUND($E23*H23,2))</f>
        <v>0</v>
      </c>
      <c r="N23" s="100">
        <f t="shared" si="3"/>
        <v>0</v>
      </c>
      <c r="O23" s="100">
        <f t="shared" si="3"/>
        <v>0</v>
      </c>
      <c r="P23" s="48">
        <f t="shared" ref="P23" si="4">IF(E23="","",SUM(M23:O23))</f>
        <v>0</v>
      </c>
      <c r="Q23" s="30"/>
      <c r="R23" s="44"/>
    </row>
    <row r="24" spans="1:18" s="28" customFormat="1" ht="12.75" customHeight="1" x14ac:dyDescent="0.2">
      <c r="A24" s="97" t="s">
        <v>65</v>
      </c>
      <c r="B24" s="98" t="s">
        <v>219</v>
      </c>
      <c r="C24" s="90" t="s">
        <v>127</v>
      </c>
      <c r="D24" s="91" t="s">
        <v>45</v>
      </c>
      <c r="E24" s="92">
        <v>698</v>
      </c>
      <c r="F24" s="48"/>
      <c r="G24" s="48"/>
      <c r="H24" s="93">
        <f t="shared" si="0"/>
        <v>0</v>
      </c>
      <c r="I24" s="48"/>
      <c r="J24" s="48"/>
      <c r="K24" s="93">
        <f t="shared" ref="K24:K73" si="5">IF($E24="","",H24+I24+J24)</f>
        <v>0</v>
      </c>
      <c r="L24" s="100">
        <f t="shared" ref="L24:L73" si="6">IF($E24="",,ROUND(E24*F24,2))</f>
        <v>0</v>
      </c>
      <c r="M24" s="100">
        <f t="shared" ref="M24:M73" si="7">IF($E24="",,ROUND($E24*H24,2))</f>
        <v>0</v>
      </c>
      <c r="N24" s="100">
        <f t="shared" ref="N24:N73" si="8">IF($E24="",,ROUND($E24*I24,2))</f>
        <v>0</v>
      </c>
      <c r="O24" s="100">
        <f t="shared" ref="O24:O73" si="9">IF($E24="",,ROUND($E24*J24,2))</f>
        <v>0</v>
      </c>
      <c r="P24" s="48">
        <f t="shared" ref="P24:P73" si="10">IF(E24="","",SUM(M24:O24))</f>
        <v>0</v>
      </c>
      <c r="Q24" s="30"/>
      <c r="R24" s="44"/>
    </row>
    <row r="25" spans="1:18" s="28" customFormat="1" ht="12.75" customHeight="1" x14ac:dyDescent="0.2">
      <c r="A25" s="97" t="s">
        <v>66</v>
      </c>
      <c r="B25" s="98" t="s">
        <v>220</v>
      </c>
      <c r="C25" s="90" t="s">
        <v>221</v>
      </c>
      <c r="D25" s="91" t="s">
        <v>46</v>
      </c>
      <c r="E25" s="92">
        <v>25</v>
      </c>
      <c r="F25" s="48"/>
      <c r="G25" s="48"/>
      <c r="H25" s="93">
        <f t="shared" si="0"/>
        <v>0</v>
      </c>
      <c r="I25" s="48"/>
      <c r="J25" s="48"/>
      <c r="K25" s="93">
        <f t="shared" ref="K25" si="11">IF($E25="","",H25+I25+J25)</f>
        <v>0</v>
      </c>
      <c r="L25" s="100">
        <f t="shared" ref="L25" si="12">IF($E25="",,ROUND(E25*F25,2))</f>
        <v>0</v>
      </c>
      <c r="M25" s="100">
        <f t="shared" ref="M25" si="13">IF($E25="",,ROUND($E25*H25,2))</f>
        <v>0</v>
      </c>
      <c r="N25" s="100">
        <f t="shared" ref="N25" si="14">IF($E25="",,ROUND($E25*I25,2))</f>
        <v>0</v>
      </c>
      <c r="O25" s="100">
        <f t="shared" ref="O25" si="15">IF($E25="",,ROUND($E25*J25,2))</f>
        <v>0</v>
      </c>
      <c r="P25" s="48">
        <f t="shared" ref="P25" si="16">IF(E25="","",SUM(M25:O25))</f>
        <v>0</v>
      </c>
      <c r="Q25" s="30"/>
      <c r="R25" s="44"/>
    </row>
    <row r="26" spans="1:18" s="28" customFormat="1" ht="12.75" customHeight="1" x14ac:dyDescent="0.2">
      <c r="A26" s="97" t="s">
        <v>67</v>
      </c>
      <c r="B26" s="98" t="s">
        <v>126</v>
      </c>
      <c r="C26" s="90" t="s">
        <v>222</v>
      </c>
      <c r="D26" s="91" t="s">
        <v>44</v>
      </c>
      <c r="E26" s="92">
        <v>1</v>
      </c>
      <c r="F26" s="48"/>
      <c r="G26" s="48"/>
      <c r="H26" s="93">
        <f t="shared" si="0"/>
        <v>0</v>
      </c>
      <c r="I26" s="48"/>
      <c r="J26" s="48"/>
      <c r="K26" s="93">
        <f t="shared" si="5"/>
        <v>0</v>
      </c>
      <c r="L26" s="100">
        <f t="shared" si="6"/>
        <v>0</v>
      </c>
      <c r="M26" s="100">
        <f t="shared" si="7"/>
        <v>0</v>
      </c>
      <c r="N26" s="100">
        <f t="shared" si="8"/>
        <v>0</v>
      </c>
      <c r="O26" s="100">
        <f t="shared" si="9"/>
        <v>0</v>
      </c>
      <c r="P26" s="48">
        <f t="shared" si="10"/>
        <v>0</v>
      </c>
      <c r="Q26" s="30"/>
      <c r="R26" s="44"/>
    </row>
    <row r="27" spans="1:18" s="28" customFormat="1" ht="12.75" customHeight="1" x14ac:dyDescent="0.2">
      <c r="A27" s="97" t="s">
        <v>54</v>
      </c>
      <c r="B27" s="98"/>
      <c r="C27" s="90" t="s">
        <v>54</v>
      </c>
      <c r="D27" s="91">
        <v>0</v>
      </c>
      <c r="E27" s="92"/>
      <c r="F27" s="48"/>
      <c r="G27" s="48"/>
      <c r="H27" s="93" t="str">
        <f t="shared" si="0"/>
        <v/>
      </c>
      <c r="I27" s="48"/>
      <c r="J27" s="48"/>
      <c r="K27" s="93" t="str">
        <f t="shared" si="5"/>
        <v/>
      </c>
      <c r="L27" s="100">
        <f t="shared" si="6"/>
        <v>0</v>
      </c>
      <c r="M27" s="100">
        <f t="shared" si="7"/>
        <v>0</v>
      </c>
      <c r="N27" s="100">
        <f t="shared" si="8"/>
        <v>0</v>
      </c>
      <c r="O27" s="100">
        <f t="shared" si="9"/>
        <v>0</v>
      </c>
      <c r="P27" s="48" t="str">
        <f t="shared" si="10"/>
        <v/>
      </c>
      <c r="Q27" s="30"/>
      <c r="R27" s="44"/>
    </row>
    <row r="28" spans="1:18" ht="12.75" customHeight="1" x14ac:dyDescent="0.2">
      <c r="A28" s="88" t="s">
        <v>70</v>
      </c>
      <c r="B28" s="96" t="s">
        <v>48</v>
      </c>
      <c r="C28" s="86" t="s">
        <v>56</v>
      </c>
      <c r="D28" s="91">
        <v>0</v>
      </c>
      <c r="E28" s="92"/>
      <c r="F28" s="48"/>
      <c r="G28" s="48"/>
      <c r="H28" s="93" t="str">
        <f t="shared" ref="H28:H37" si="17">IF($E28="","",ROUND(F28*G28,2))</f>
        <v/>
      </c>
      <c r="I28" s="48"/>
      <c r="J28" s="48"/>
      <c r="K28" s="93" t="str">
        <f t="shared" si="5"/>
        <v/>
      </c>
      <c r="L28" s="94">
        <f>SUM(L29:L36)</f>
        <v>0</v>
      </c>
      <c r="M28" s="94">
        <f t="shared" ref="M28:P28" si="18">SUM(M29:M36)</f>
        <v>0</v>
      </c>
      <c r="N28" s="94">
        <f t="shared" si="18"/>
        <v>0</v>
      </c>
      <c r="O28" s="94">
        <f t="shared" si="18"/>
        <v>0</v>
      </c>
      <c r="P28" s="94">
        <f t="shared" si="18"/>
        <v>0</v>
      </c>
      <c r="R28" s="44"/>
    </row>
    <row r="29" spans="1:18" x14ac:dyDescent="0.2">
      <c r="A29" s="97" t="s">
        <v>71</v>
      </c>
      <c r="B29" s="98" t="s">
        <v>223</v>
      </c>
      <c r="C29" s="90" t="s">
        <v>224</v>
      </c>
      <c r="D29" s="91" t="s">
        <v>44</v>
      </c>
      <c r="E29" s="99">
        <v>18</v>
      </c>
      <c r="F29" s="48"/>
      <c r="G29" s="48"/>
      <c r="H29" s="93">
        <f t="shared" si="17"/>
        <v>0</v>
      </c>
      <c r="I29" s="48"/>
      <c r="J29" s="48"/>
      <c r="K29" s="93">
        <f t="shared" si="5"/>
        <v>0</v>
      </c>
      <c r="L29" s="100">
        <f t="shared" ref="L29:L37" si="19">IF($E29="",,ROUND(E29*F29,2))</f>
        <v>0</v>
      </c>
      <c r="M29" s="100">
        <f t="shared" ref="M29:M37" si="20">IF($E29="",,ROUND($E29*H29,2))</f>
        <v>0</v>
      </c>
      <c r="N29" s="100">
        <f t="shared" ref="N29:N37" si="21">IF($E29="",,ROUND($E29*I29,2))</f>
        <v>0</v>
      </c>
      <c r="O29" s="100">
        <f t="shared" ref="O29:O37" si="22">IF($E29="",,ROUND($E29*J29,2))</f>
        <v>0</v>
      </c>
      <c r="P29" s="48">
        <f t="shared" ref="P29:P37" si="23">IF(E29="","",SUM(M29:O29))</f>
        <v>0</v>
      </c>
      <c r="Q29" s="30"/>
      <c r="R29" s="44"/>
    </row>
    <row r="30" spans="1:18" s="28" customFormat="1" ht="12.75" customHeight="1" x14ac:dyDescent="0.2">
      <c r="A30" s="97" t="s">
        <v>72</v>
      </c>
      <c r="B30" s="98" t="s">
        <v>225</v>
      </c>
      <c r="C30" s="90" t="s">
        <v>226</v>
      </c>
      <c r="D30" s="91" t="s">
        <v>44</v>
      </c>
      <c r="E30" s="92">
        <v>1</v>
      </c>
      <c r="F30" s="48"/>
      <c r="G30" s="48"/>
      <c r="H30" s="93">
        <f t="shared" si="17"/>
        <v>0</v>
      </c>
      <c r="I30" s="48"/>
      <c r="J30" s="48"/>
      <c r="K30" s="93">
        <f t="shared" ref="K30:K37" si="24">IF($E30="","",H30+I30+J30)</f>
        <v>0</v>
      </c>
      <c r="L30" s="100">
        <f t="shared" si="19"/>
        <v>0</v>
      </c>
      <c r="M30" s="100">
        <f t="shared" si="20"/>
        <v>0</v>
      </c>
      <c r="N30" s="100">
        <f t="shared" si="21"/>
        <v>0</v>
      </c>
      <c r="O30" s="100">
        <f t="shared" si="22"/>
        <v>0</v>
      </c>
      <c r="P30" s="48">
        <f t="shared" si="23"/>
        <v>0</v>
      </c>
      <c r="Q30" s="30"/>
      <c r="R30" s="44"/>
    </row>
    <row r="31" spans="1:18" s="28" customFormat="1" ht="12.75" customHeight="1" x14ac:dyDescent="0.2">
      <c r="A31" s="97" t="s">
        <v>54</v>
      </c>
      <c r="B31" s="98"/>
      <c r="C31" s="101" t="s">
        <v>227</v>
      </c>
      <c r="D31" s="91" t="s">
        <v>44</v>
      </c>
      <c r="E31" s="92">
        <v>1</v>
      </c>
      <c r="F31" s="48"/>
      <c r="G31" s="48"/>
      <c r="H31" s="93">
        <f t="shared" si="17"/>
        <v>0</v>
      </c>
      <c r="I31" s="48"/>
      <c r="J31" s="48"/>
      <c r="K31" s="93">
        <f t="shared" si="24"/>
        <v>0</v>
      </c>
      <c r="L31" s="100">
        <f t="shared" si="19"/>
        <v>0</v>
      </c>
      <c r="M31" s="100">
        <f t="shared" si="20"/>
        <v>0</v>
      </c>
      <c r="N31" s="100">
        <f t="shared" si="21"/>
        <v>0</v>
      </c>
      <c r="O31" s="100">
        <f t="shared" si="22"/>
        <v>0</v>
      </c>
      <c r="P31" s="48">
        <f t="shared" si="23"/>
        <v>0</v>
      </c>
      <c r="Q31" s="30"/>
      <c r="R31" s="44"/>
    </row>
    <row r="32" spans="1:18" s="28" customFormat="1" ht="22.5" x14ac:dyDescent="0.2">
      <c r="A32" s="97" t="s">
        <v>73</v>
      </c>
      <c r="B32" s="98" t="s">
        <v>228</v>
      </c>
      <c r="C32" s="90" t="s">
        <v>229</v>
      </c>
      <c r="D32" s="91" t="s">
        <v>88</v>
      </c>
      <c r="E32" s="92">
        <v>1</v>
      </c>
      <c r="F32" s="48"/>
      <c r="G32" s="48"/>
      <c r="H32" s="93">
        <f t="shared" ref="H32:H34" si="25">IF($E32="","",ROUND(F32*G32,2))</f>
        <v>0</v>
      </c>
      <c r="I32" s="48"/>
      <c r="J32" s="48"/>
      <c r="K32" s="93">
        <f t="shared" ref="K32:K34" si="26">IF($E32="","",H32+I32+J32)</f>
        <v>0</v>
      </c>
      <c r="L32" s="100">
        <f t="shared" ref="L32:L34" si="27">IF($E32="",,ROUND(E32*F32,2))</f>
        <v>0</v>
      </c>
      <c r="M32" s="100">
        <f t="shared" ref="M32:M34" si="28">IF($E32="",,ROUND($E32*H32,2))</f>
        <v>0</v>
      </c>
      <c r="N32" s="100">
        <f t="shared" ref="N32:N34" si="29">IF($E32="",,ROUND($E32*I32,2))</f>
        <v>0</v>
      </c>
      <c r="O32" s="100">
        <f t="shared" ref="O32:O34" si="30">IF($E32="",,ROUND($E32*J32,2))</f>
        <v>0</v>
      </c>
      <c r="P32" s="48">
        <f t="shared" ref="P32:P34" si="31">IF(E32="","",SUM(M32:O32))</f>
        <v>0</v>
      </c>
      <c r="Q32" s="30"/>
      <c r="R32" s="44"/>
    </row>
    <row r="33" spans="1:18" s="28" customFormat="1" ht="12.75" customHeight="1" x14ac:dyDescent="0.2">
      <c r="A33" s="97" t="s">
        <v>230</v>
      </c>
      <c r="B33" s="98" t="s">
        <v>231</v>
      </c>
      <c r="C33" s="90" t="s">
        <v>232</v>
      </c>
      <c r="D33" s="91" t="s">
        <v>46</v>
      </c>
      <c r="E33" s="92">
        <v>2200</v>
      </c>
      <c r="F33" s="48"/>
      <c r="G33" s="48"/>
      <c r="H33" s="93">
        <f t="shared" ref="H33" si="32">IF($E33="","",ROUND(F33*G33,2))</f>
        <v>0</v>
      </c>
      <c r="I33" s="48"/>
      <c r="J33" s="48"/>
      <c r="K33" s="93">
        <f t="shared" ref="K33" si="33">IF($E33="","",H33+I33+J33)</f>
        <v>0</v>
      </c>
      <c r="L33" s="100">
        <f t="shared" ref="L33" si="34">IF($E33="",,ROUND(E33*F33,2))</f>
        <v>0</v>
      </c>
      <c r="M33" s="100">
        <f t="shared" ref="M33" si="35">IF($E33="",,ROUND($E33*H33,2))</f>
        <v>0</v>
      </c>
      <c r="N33" s="100">
        <f t="shared" ref="N33" si="36">IF($E33="",,ROUND($E33*I33,2))</f>
        <v>0</v>
      </c>
      <c r="O33" s="100">
        <f t="shared" ref="O33" si="37">IF($E33="",,ROUND($E33*J33,2))</f>
        <v>0</v>
      </c>
      <c r="P33" s="48">
        <f t="shared" ref="P33" si="38">IF(E33="","",SUM(M33:O33))</f>
        <v>0</v>
      </c>
      <c r="Q33" s="30"/>
      <c r="R33" s="44"/>
    </row>
    <row r="34" spans="1:18" s="28" customFormat="1" ht="12.75" customHeight="1" x14ac:dyDescent="0.2">
      <c r="A34" s="97" t="s">
        <v>233</v>
      </c>
      <c r="B34" s="98" t="s">
        <v>234</v>
      </c>
      <c r="C34" s="90" t="s">
        <v>235</v>
      </c>
      <c r="D34" s="91" t="s">
        <v>47</v>
      </c>
      <c r="E34" s="92">
        <v>130</v>
      </c>
      <c r="F34" s="48"/>
      <c r="G34" s="48"/>
      <c r="H34" s="93">
        <f t="shared" si="25"/>
        <v>0</v>
      </c>
      <c r="I34" s="48"/>
      <c r="J34" s="48"/>
      <c r="K34" s="93">
        <f t="shared" si="26"/>
        <v>0</v>
      </c>
      <c r="L34" s="100">
        <f t="shared" si="27"/>
        <v>0</v>
      </c>
      <c r="M34" s="100">
        <f t="shared" si="28"/>
        <v>0</v>
      </c>
      <c r="N34" s="100">
        <f t="shared" si="29"/>
        <v>0</v>
      </c>
      <c r="O34" s="100">
        <f t="shared" si="30"/>
        <v>0</v>
      </c>
      <c r="P34" s="48">
        <f t="shared" si="31"/>
        <v>0</v>
      </c>
      <c r="Q34" s="30"/>
      <c r="R34" s="44"/>
    </row>
    <row r="35" spans="1:18" s="28" customFormat="1" ht="12.75" customHeight="1" x14ac:dyDescent="0.2">
      <c r="A35" s="97" t="s">
        <v>236</v>
      </c>
      <c r="B35" s="98" t="s">
        <v>237</v>
      </c>
      <c r="C35" s="90" t="s">
        <v>238</v>
      </c>
      <c r="D35" s="91" t="s">
        <v>47</v>
      </c>
      <c r="E35" s="92">
        <v>320</v>
      </c>
      <c r="F35" s="48"/>
      <c r="G35" s="48"/>
      <c r="H35" s="93">
        <f t="shared" ref="H35" si="39">IF($E35="","",ROUND(F35*G35,2))</f>
        <v>0</v>
      </c>
      <c r="I35" s="48"/>
      <c r="J35" s="48"/>
      <c r="K35" s="93">
        <f t="shared" ref="K35" si="40">IF($E35="","",H35+I35+J35)</f>
        <v>0</v>
      </c>
      <c r="L35" s="100">
        <f t="shared" ref="L35" si="41">IF($E35="",,ROUND(E35*F35,2))</f>
        <v>0</v>
      </c>
      <c r="M35" s="100">
        <f t="shared" ref="M35" si="42">IF($E35="",,ROUND($E35*H35,2))</f>
        <v>0</v>
      </c>
      <c r="N35" s="100">
        <f t="shared" ref="N35" si="43">IF($E35="",,ROUND($E35*I35,2))</f>
        <v>0</v>
      </c>
      <c r="O35" s="100">
        <f t="shared" ref="O35" si="44">IF($E35="",,ROUND($E35*J35,2))</f>
        <v>0</v>
      </c>
      <c r="P35" s="48">
        <f t="shared" ref="P35" si="45">IF(E35="","",SUM(M35:O35))</f>
        <v>0</v>
      </c>
      <c r="Q35" s="30"/>
      <c r="R35" s="44"/>
    </row>
    <row r="36" spans="1:18" s="28" customFormat="1" ht="12.75" customHeight="1" x14ac:dyDescent="0.2">
      <c r="A36" s="97" t="s">
        <v>239</v>
      </c>
      <c r="B36" s="98" t="s">
        <v>240</v>
      </c>
      <c r="C36" s="90" t="s">
        <v>241</v>
      </c>
      <c r="D36" s="91" t="s">
        <v>47</v>
      </c>
      <c r="E36" s="92">
        <v>18</v>
      </c>
      <c r="F36" s="48"/>
      <c r="G36" s="48"/>
      <c r="H36" s="93">
        <f t="shared" si="17"/>
        <v>0</v>
      </c>
      <c r="I36" s="48"/>
      <c r="J36" s="48"/>
      <c r="K36" s="93">
        <f t="shared" si="24"/>
        <v>0</v>
      </c>
      <c r="L36" s="100">
        <f t="shared" si="19"/>
        <v>0</v>
      </c>
      <c r="M36" s="100">
        <f t="shared" si="20"/>
        <v>0</v>
      </c>
      <c r="N36" s="100">
        <f t="shared" si="21"/>
        <v>0</v>
      </c>
      <c r="O36" s="100">
        <f t="shared" si="22"/>
        <v>0</v>
      </c>
      <c r="P36" s="48">
        <f t="shared" si="23"/>
        <v>0</v>
      </c>
      <c r="Q36" s="30"/>
      <c r="R36" s="44"/>
    </row>
    <row r="37" spans="1:18" s="28" customFormat="1" ht="12.75" customHeight="1" x14ac:dyDescent="0.2">
      <c r="A37" s="97" t="s">
        <v>54</v>
      </c>
      <c r="B37" s="98"/>
      <c r="C37" s="90" t="s">
        <v>54</v>
      </c>
      <c r="D37" s="91">
        <v>0</v>
      </c>
      <c r="E37" s="92"/>
      <c r="F37" s="48"/>
      <c r="G37" s="48"/>
      <c r="H37" s="93" t="str">
        <f t="shared" si="17"/>
        <v/>
      </c>
      <c r="I37" s="48"/>
      <c r="J37" s="48"/>
      <c r="K37" s="93" t="str">
        <f t="shared" si="24"/>
        <v/>
      </c>
      <c r="L37" s="100">
        <f t="shared" si="19"/>
        <v>0</v>
      </c>
      <c r="M37" s="100">
        <f t="shared" si="20"/>
        <v>0</v>
      </c>
      <c r="N37" s="100">
        <f t="shared" si="21"/>
        <v>0</v>
      </c>
      <c r="O37" s="100">
        <f t="shared" si="22"/>
        <v>0</v>
      </c>
      <c r="P37" s="48" t="str">
        <f t="shared" si="23"/>
        <v/>
      </c>
      <c r="Q37" s="30"/>
      <c r="R37" s="44"/>
    </row>
    <row r="38" spans="1:18" ht="12.75" customHeight="1" x14ac:dyDescent="0.2">
      <c r="A38" s="88" t="s">
        <v>74</v>
      </c>
      <c r="B38" s="96" t="s">
        <v>50</v>
      </c>
      <c r="C38" s="86" t="s">
        <v>57</v>
      </c>
      <c r="D38" s="91">
        <v>0</v>
      </c>
      <c r="E38" s="92"/>
      <c r="F38" s="48"/>
      <c r="G38" s="48"/>
      <c r="H38" s="93" t="str">
        <f t="shared" si="0"/>
        <v/>
      </c>
      <c r="I38" s="48"/>
      <c r="J38" s="48"/>
      <c r="K38" s="93" t="str">
        <f t="shared" si="5"/>
        <v/>
      </c>
      <c r="L38" s="94">
        <f>SUM(L39:L77)</f>
        <v>0</v>
      </c>
      <c r="M38" s="94">
        <f>SUM(M39:M77)</f>
        <v>0</v>
      </c>
      <c r="N38" s="94">
        <f>SUM(N39:N77)</f>
        <v>0</v>
      </c>
      <c r="O38" s="94">
        <f>SUM(O39:O77)</f>
        <v>0</v>
      </c>
      <c r="P38" s="94">
        <f>SUM(P39:P77)</f>
        <v>0</v>
      </c>
      <c r="R38" s="44"/>
    </row>
    <row r="39" spans="1:18" s="28" customFormat="1" ht="12.75" customHeight="1" x14ac:dyDescent="0.2">
      <c r="A39" s="97" t="s">
        <v>75</v>
      </c>
      <c r="B39" s="98" t="s">
        <v>242</v>
      </c>
      <c r="C39" s="90" t="s">
        <v>243</v>
      </c>
      <c r="D39" s="91" t="s">
        <v>46</v>
      </c>
      <c r="E39" s="92">
        <v>1200</v>
      </c>
      <c r="F39" s="48"/>
      <c r="G39" s="48"/>
      <c r="H39" s="93">
        <f t="shared" si="0"/>
        <v>0</v>
      </c>
      <c r="I39" s="48"/>
      <c r="J39" s="48"/>
      <c r="K39" s="93">
        <f t="shared" si="5"/>
        <v>0</v>
      </c>
      <c r="L39" s="100">
        <f t="shared" si="6"/>
        <v>0</v>
      </c>
      <c r="M39" s="100">
        <f t="shared" si="7"/>
        <v>0</v>
      </c>
      <c r="N39" s="100">
        <f t="shared" si="8"/>
        <v>0</v>
      </c>
      <c r="O39" s="100">
        <f t="shared" si="9"/>
        <v>0</v>
      </c>
      <c r="P39" s="48">
        <f t="shared" si="10"/>
        <v>0</v>
      </c>
      <c r="Q39" s="30"/>
      <c r="R39" s="44"/>
    </row>
    <row r="40" spans="1:18" s="28" customFormat="1" ht="12.75" customHeight="1" x14ac:dyDescent="0.2">
      <c r="A40" s="97" t="s">
        <v>54</v>
      </c>
      <c r="B40" s="98"/>
      <c r="C40" s="101" t="s">
        <v>93</v>
      </c>
      <c r="D40" s="91" t="s">
        <v>47</v>
      </c>
      <c r="E40" s="92">
        <v>360</v>
      </c>
      <c r="F40" s="48"/>
      <c r="G40" s="48"/>
      <c r="H40" s="93">
        <f t="shared" si="0"/>
        <v>0</v>
      </c>
      <c r="I40" s="48"/>
      <c r="J40" s="48"/>
      <c r="K40" s="93">
        <f t="shared" ref="K40:K68" si="46">IF($E40="","",H40+I40+J40)</f>
        <v>0</v>
      </c>
      <c r="L40" s="100">
        <f t="shared" ref="L40:L68" si="47">IF($E40="",,ROUND(E40*F40,2))</f>
        <v>0</v>
      </c>
      <c r="M40" s="100">
        <f t="shared" ref="M40:M68" si="48">IF($E40="",,ROUND($E40*H40,2))</f>
        <v>0</v>
      </c>
      <c r="N40" s="100">
        <f t="shared" ref="N40:N68" si="49">IF($E40="",,ROUND($E40*I40,2))</f>
        <v>0</v>
      </c>
      <c r="O40" s="100">
        <f t="shared" ref="O40:O68" si="50">IF($E40="",,ROUND($E40*J40,2))</f>
        <v>0</v>
      </c>
      <c r="P40" s="48">
        <f t="shared" ref="P40:P68" si="51">IF(E40="","",SUM(M40:O40))</f>
        <v>0</v>
      </c>
      <c r="Q40" s="30"/>
      <c r="R40" s="44"/>
    </row>
    <row r="41" spans="1:18" s="28" customFormat="1" ht="12.75" customHeight="1" x14ac:dyDescent="0.2">
      <c r="A41" s="97" t="s">
        <v>105</v>
      </c>
      <c r="B41" s="98" t="s">
        <v>244</v>
      </c>
      <c r="C41" s="90" t="s">
        <v>245</v>
      </c>
      <c r="D41" s="91" t="s">
        <v>46</v>
      </c>
      <c r="E41" s="92">
        <v>400</v>
      </c>
      <c r="F41" s="48"/>
      <c r="G41" s="48"/>
      <c r="H41" s="93">
        <f t="shared" si="0"/>
        <v>0</v>
      </c>
      <c r="I41" s="48"/>
      <c r="J41" s="48"/>
      <c r="K41" s="93">
        <f t="shared" si="46"/>
        <v>0</v>
      </c>
      <c r="L41" s="100">
        <f t="shared" si="47"/>
        <v>0</v>
      </c>
      <c r="M41" s="100">
        <f t="shared" si="48"/>
        <v>0</v>
      </c>
      <c r="N41" s="100">
        <f t="shared" si="49"/>
        <v>0</v>
      </c>
      <c r="O41" s="100">
        <f t="shared" si="50"/>
        <v>0</v>
      </c>
      <c r="P41" s="48">
        <f t="shared" si="51"/>
        <v>0</v>
      </c>
      <c r="Q41" s="30"/>
      <c r="R41" s="44"/>
    </row>
    <row r="42" spans="1:18" s="28" customFormat="1" ht="12.75" customHeight="1" x14ac:dyDescent="0.2">
      <c r="A42" s="97" t="s">
        <v>54</v>
      </c>
      <c r="B42" s="98"/>
      <c r="C42" s="101" t="s">
        <v>246</v>
      </c>
      <c r="D42" s="91" t="s">
        <v>47</v>
      </c>
      <c r="E42" s="92">
        <v>60</v>
      </c>
      <c r="F42" s="48"/>
      <c r="G42" s="48"/>
      <c r="H42" s="93">
        <f t="shared" si="0"/>
        <v>0</v>
      </c>
      <c r="I42" s="48"/>
      <c r="J42" s="48"/>
      <c r="K42" s="93">
        <f t="shared" si="46"/>
        <v>0</v>
      </c>
      <c r="L42" s="100">
        <f t="shared" si="47"/>
        <v>0</v>
      </c>
      <c r="M42" s="100">
        <f t="shared" si="48"/>
        <v>0</v>
      </c>
      <c r="N42" s="100">
        <f t="shared" si="49"/>
        <v>0</v>
      </c>
      <c r="O42" s="100">
        <f t="shared" si="50"/>
        <v>0</v>
      </c>
      <c r="P42" s="48">
        <f t="shared" si="51"/>
        <v>0</v>
      </c>
      <c r="Q42" s="30"/>
      <c r="R42" s="44"/>
    </row>
    <row r="43" spans="1:18" s="28" customFormat="1" ht="12.75" customHeight="1" x14ac:dyDescent="0.2">
      <c r="A43" s="97" t="s">
        <v>106</v>
      </c>
      <c r="B43" s="98" t="s">
        <v>247</v>
      </c>
      <c r="C43" s="90" t="s">
        <v>248</v>
      </c>
      <c r="D43" s="91" t="s">
        <v>46</v>
      </c>
      <c r="E43" s="92">
        <v>790</v>
      </c>
      <c r="F43" s="48"/>
      <c r="G43" s="48"/>
      <c r="H43" s="93">
        <f t="shared" ref="H43:H44" si="52">IF($E43="","",ROUND(F43*G43,2))</f>
        <v>0</v>
      </c>
      <c r="I43" s="48"/>
      <c r="J43" s="48"/>
      <c r="K43" s="93">
        <f t="shared" ref="K43:K44" si="53">IF($E43="","",H43+I43+J43)</f>
        <v>0</v>
      </c>
      <c r="L43" s="100">
        <f t="shared" ref="L43:L44" si="54">IF($E43="",,ROUND(E43*F43,2))</f>
        <v>0</v>
      </c>
      <c r="M43" s="100">
        <f t="shared" ref="M43:M44" si="55">IF($E43="",,ROUND($E43*H43,2))</f>
        <v>0</v>
      </c>
      <c r="N43" s="100">
        <f t="shared" ref="N43:N44" si="56">IF($E43="",,ROUND($E43*I43,2))</f>
        <v>0</v>
      </c>
      <c r="O43" s="100">
        <f t="shared" ref="O43:O44" si="57">IF($E43="",,ROUND($E43*J43,2))</f>
        <v>0</v>
      </c>
      <c r="P43" s="48">
        <f t="shared" ref="P43:P44" si="58">IF(E43="","",SUM(M43:O43))</f>
        <v>0</v>
      </c>
      <c r="Q43" s="30"/>
      <c r="R43" s="44"/>
    </row>
    <row r="44" spans="1:18" s="28" customFormat="1" ht="12.75" customHeight="1" x14ac:dyDescent="0.2">
      <c r="A44" s="97" t="s">
        <v>54</v>
      </c>
      <c r="B44" s="98"/>
      <c r="C44" s="101" t="s">
        <v>249</v>
      </c>
      <c r="D44" s="91" t="s">
        <v>47</v>
      </c>
      <c r="E44" s="92">
        <v>118.5</v>
      </c>
      <c r="F44" s="48"/>
      <c r="G44" s="48"/>
      <c r="H44" s="93">
        <f t="shared" si="52"/>
        <v>0</v>
      </c>
      <c r="I44" s="48"/>
      <c r="J44" s="48"/>
      <c r="K44" s="93">
        <f t="shared" si="53"/>
        <v>0</v>
      </c>
      <c r="L44" s="100">
        <f t="shared" si="54"/>
        <v>0</v>
      </c>
      <c r="M44" s="100">
        <f t="shared" si="55"/>
        <v>0</v>
      </c>
      <c r="N44" s="100">
        <f t="shared" si="56"/>
        <v>0</v>
      </c>
      <c r="O44" s="100">
        <f t="shared" si="57"/>
        <v>0</v>
      </c>
      <c r="P44" s="48">
        <f t="shared" si="58"/>
        <v>0</v>
      </c>
      <c r="Q44" s="30"/>
      <c r="R44" s="44"/>
    </row>
    <row r="45" spans="1:18" s="28" customFormat="1" ht="12.75" customHeight="1" x14ac:dyDescent="0.2">
      <c r="A45" s="97" t="s">
        <v>107</v>
      </c>
      <c r="B45" s="98" t="s">
        <v>250</v>
      </c>
      <c r="C45" s="90" t="s">
        <v>128</v>
      </c>
      <c r="D45" s="91" t="s">
        <v>46</v>
      </c>
      <c r="E45" s="92">
        <v>380</v>
      </c>
      <c r="F45" s="48"/>
      <c r="G45" s="48"/>
      <c r="H45" s="93">
        <f t="shared" ref="H45:H46" si="59">IF($E45="","",ROUND(F45*G45,2))</f>
        <v>0</v>
      </c>
      <c r="I45" s="48"/>
      <c r="J45" s="48"/>
      <c r="K45" s="93">
        <f t="shared" ref="K45:K46" si="60">IF($E45="","",H45+I45+J45)</f>
        <v>0</v>
      </c>
      <c r="L45" s="100">
        <f t="shared" ref="L45:L46" si="61">IF($E45="",,ROUND(E45*F45,2))</f>
        <v>0</v>
      </c>
      <c r="M45" s="100">
        <f t="shared" ref="M45:M46" si="62">IF($E45="",,ROUND($E45*H45,2))</f>
        <v>0</v>
      </c>
      <c r="N45" s="100">
        <f t="shared" ref="N45:N46" si="63">IF($E45="",,ROUND($E45*I45,2))</f>
        <v>0</v>
      </c>
      <c r="O45" s="100">
        <f t="shared" ref="O45:O46" si="64">IF($E45="",,ROUND($E45*J45,2))</f>
        <v>0</v>
      </c>
      <c r="P45" s="48">
        <f t="shared" ref="P45:P46" si="65">IF(E45="","",SUM(M45:O45))</f>
        <v>0</v>
      </c>
      <c r="Q45" s="30"/>
      <c r="R45" s="44"/>
    </row>
    <row r="46" spans="1:18" s="28" customFormat="1" ht="12.75" customHeight="1" x14ac:dyDescent="0.2">
      <c r="A46" s="97" t="s">
        <v>54</v>
      </c>
      <c r="B46" s="98"/>
      <c r="C46" s="101" t="s">
        <v>249</v>
      </c>
      <c r="D46" s="91" t="s">
        <v>47</v>
      </c>
      <c r="E46" s="92">
        <v>95</v>
      </c>
      <c r="F46" s="48"/>
      <c r="G46" s="48"/>
      <c r="H46" s="93">
        <f t="shared" si="59"/>
        <v>0</v>
      </c>
      <c r="I46" s="48"/>
      <c r="J46" s="48"/>
      <c r="K46" s="93">
        <f t="shared" si="60"/>
        <v>0</v>
      </c>
      <c r="L46" s="100">
        <f t="shared" si="61"/>
        <v>0</v>
      </c>
      <c r="M46" s="100">
        <f t="shared" si="62"/>
        <v>0</v>
      </c>
      <c r="N46" s="100">
        <f t="shared" si="63"/>
        <v>0</v>
      </c>
      <c r="O46" s="100">
        <f t="shared" si="64"/>
        <v>0</v>
      </c>
      <c r="P46" s="48">
        <f t="shared" si="65"/>
        <v>0</v>
      </c>
      <c r="Q46" s="30"/>
      <c r="R46" s="44"/>
    </row>
    <row r="47" spans="1:18" s="28" customFormat="1" ht="12.75" customHeight="1" x14ac:dyDescent="0.2">
      <c r="A47" s="97" t="s">
        <v>108</v>
      </c>
      <c r="B47" s="98" t="s">
        <v>251</v>
      </c>
      <c r="C47" s="90" t="s">
        <v>252</v>
      </c>
      <c r="D47" s="91" t="s">
        <v>45</v>
      </c>
      <c r="E47" s="92">
        <v>43</v>
      </c>
      <c r="F47" s="48"/>
      <c r="G47" s="48"/>
      <c r="H47" s="93">
        <f t="shared" ref="H47:H57" si="66">IF($E47="","",ROUND(F47*G47,2))</f>
        <v>0</v>
      </c>
      <c r="I47" s="48"/>
      <c r="J47" s="48"/>
      <c r="K47" s="93">
        <f t="shared" ref="K47:K57" si="67">IF($E47="","",H47+I47+J47)</f>
        <v>0</v>
      </c>
      <c r="L47" s="100">
        <f t="shared" ref="L47:L57" si="68">IF($E47="",,ROUND(E47*F47,2))</f>
        <v>0</v>
      </c>
      <c r="M47" s="100">
        <f t="shared" ref="M47:M57" si="69">IF($E47="",,ROUND($E47*H47,2))</f>
        <v>0</v>
      </c>
      <c r="N47" s="100">
        <f t="shared" ref="N47:N57" si="70">IF($E47="",,ROUND($E47*I47,2))</f>
        <v>0</v>
      </c>
      <c r="O47" s="100">
        <f t="shared" ref="O47:O57" si="71">IF($E47="",,ROUND($E47*J47,2))</f>
        <v>0</v>
      </c>
      <c r="P47" s="48">
        <f t="shared" ref="P47:P57" si="72">IF(E47="","",SUM(M47:O47))</f>
        <v>0</v>
      </c>
      <c r="Q47" s="30"/>
      <c r="R47" s="44"/>
    </row>
    <row r="48" spans="1:18" s="28" customFormat="1" ht="12.75" customHeight="1" x14ac:dyDescent="0.2">
      <c r="A48" s="97" t="s">
        <v>54</v>
      </c>
      <c r="B48" s="98"/>
      <c r="C48" s="101" t="s">
        <v>253</v>
      </c>
      <c r="D48" s="91" t="s">
        <v>45</v>
      </c>
      <c r="E48" s="92">
        <v>43</v>
      </c>
      <c r="F48" s="48"/>
      <c r="G48" s="48"/>
      <c r="H48" s="93">
        <f t="shared" si="66"/>
        <v>0</v>
      </c>
      <c r="I48" s="48"/>
      <c r="J48" s="48"/>
      <c r="K48" s="93">
        <f t="shared" si="67"/>
        <v>0</v>
      </c>
      <c r="L48" s="100">
        <f t="shared" si="68"/>
        <v>0</v>
      </c>
      <c r="M48" s="100">
        <f t="shared" si="69"/>
        <v>0</v>
      </c>
      <c r="N48" s="100">
        <f t="shared" si="70"/>
        <v>0</v>
      </c>
      <c r="O48" s="100">
        <f t="shared" si="71"/>
        <v>0</v>
      </c>
      <c r="P48" s="48">
        <f t="shared" si="72"/>
        <v>0</v>
      </c>
      <c r="Q48" s="30"/>
      <c r="R48" s="44"/>
    </row>
    <row r="49" spans="1:18" s="28" customFormat="1" ht="12.75" customHeight="1" x14ac:dyDescent="0.2">
      <c r="A49" s="97" t="s">
        <v>54</v>
      </c>
      <c r="B49" s="98"/>
      <c r="C49" s="101" t="s">
        <v>98</v>
      </c>
      <c r="D49" s="91" t="s">
        <v>47</v>
      </c>
      <c r="E49" s="92">
        <v>0.86</v>
      </c>
      <c r="F49" s="48"/>
      <c r="G49" s="48"/>
      <c r="H49" s="93">
        <f t="shared" si="66"/>
        <v>0</v>
      </c>
      <c r="I49" s="48"/>
      <c r="J49" s="48"/>
      <c r="K49" s="93">
        <f t="shared" si="67"/>
        <v>0</v>
      </c>
      <c r="L49" s="100">
        <f t="shared" si="68"/>
        <v>0</v>
      </c>
      <c r="M49" s="100">
        <f t="shared" si="69"/>
        <v>0</v>
      </c>
      <c r="N49" s="100">
        <f t="shared" si="70"/>
        <v>0</v>
      </c>
      <c r="O49" s="100">
        <f t="shared" si="71"/>
        <v>0</v>
      </c>
      <c r="P49" s="48">
        <f t="shared" si="72"/>
        <v>0</v>
      </c>
      <c r="Q49" s="30"/>
      <c r="R49" s="44"/>
    </row>
    <row r="50" spans="1:18" s="28" customFormat="1" ht="12.75" customHeight="1" x14ac:dyDescent="0.2">
      <c r="A50" s="97" t="s">
        <v>54</v>
      </c>
      <c r="B50" s="98"/>
      <c r="C50" s="101" t="s">
        <v>94</v>
      </c>
      <c r="D50" s="91" t="s">
        <v>47</v>
      </c>
      <c r="E50" s="92">
        <v>1.075</v>
      </c>
      <c r="F50" s="48"/>
      <c r="G50" s="48"/>
      <c r="H50" s="93">
        <f t="shared" si="66"/>
        <v>0</v>
      </c>
      <c r="I50" s="48"/>
      <c r="J50" s="48"/>
      <c r="K50" s="93">
        <f t="shared" si="67"/>
        <v>0</v>
      </c>
      <c r="L50" s="100">
        <f t="shared" si="68"/>
        <v>0</v>
      </c>
      <c r="M50" s="100">
        <f t="shared" si="69"/>
        <v>0</v>
      </c>
      <c r="N50" s="100">
        <f t="shared" si="70"/>
        <v>0</v>
      </c>
      <c r="O50" s="100">
        <f t="shared" si="71"/>
        <v>0</v>
      </c>
      <c r="P50" s="48">
        <f t="shared" si="72"/>
        <v>0</v>
      </c>
      <c r="Q50" s="30"/>
      <c r="R50" s="44"/>
    </row>
    <row r="51" spans="1:18" s="28" customFormat="1" ht="12.75" customHeight="1" x14ac:dyDescent="0.2">
      <c r="A51" s="97" t="s">
        <v>134</v>
      </c>
      <c r="B51" s="98" t="s">
        <v>95</v>
      </c>
      <c r="C51" s="90" t="s">
        <v>96</v>
      </c>
      <c r="D51" s="91" t="s">
        <v>45</v>
      </c>
      <c r="E51" s="92">
        <v>570</v>
      </c>
      <c r="F51" s="48"/>
      <c r="G51" s="48"/>
      <c r="H51" s="93">
        <f t="shared" ref="H51:H54" si="73">IF($E51="","",ROUND(F51*G51,2))</f>
        <v>0</v>
      </c>
      <c r="I51" s="48"/>
      <c r="J51" s="48"/>
      <c r="K51" s="93">
        <f t="shared" ref="K51:K54" si="74">IF($E51="","",H51+I51+J51)</f>
        <v>0</v>
      </c>
      <c r="L51" s="100">
        <f t="shared" ref="L51:L54" si="75">IF($E51="",,ROUND(E51*F51,2))</f>
        <v>0</v>
      </c>
      <c r="M51" s="100">
        <f t="shared" ref="M51:M54" si="76">IF($E51="",,ROUND($E51*H51,2))</f>
        <v>0</v>
      </c>
      <c r="N51" s="100">
        <f t="shared" ref="N51:N54" si="77">IF($E51="",,ROUND($E51*I51,2))</f>
        <v>0</v>
      </c>
      <c r="O51" s="100">
        <f t="shared" ref="O51:O54" si="78">IF($E51="",,ROUND($E51*J51,2))</f>
        <v>0</v>
      </c>
      <c r="P51" s="48">
        <f t="shared" ref="P51:P54" si="79">IF(E51="","",SUM(M51:O51))</f>
        <v>0</v>
      </c>
      <c r="Q51" s="30"/>
      <c r="R51" s="44"/>
    </row>
    <row r="52" spans="1:18" s="28" customFormat="1" ht="12.75" customHeight="1" x14ac:dyDescent="0.2">
      <c r="A52" s="97" t="s">
        <v>54</v>
      </c>
      <c r="B52" s="98"/>
      <c r="C52" s="101" t="s">
        <v>97</v>
      </c>
      <c r="D52" s="91" t="s">
        <v>45</v>
      </c>
      <c r="E52" s="92">
        <v>570</v>
      </c>
      <c r="F52" s="48"/>
      <c r="G52" s="48"/>
      <c r="H52" s="93">
        <f t="shared" si="73"/>
        <v>0</v>
      </c>
      <c r="I52" s="48"/>
      <c r="J52" s="48"/>
      <c r="K52" s="93">
        <f t="shared" si="74"/>
        <v>0</v>
      </c>
      <c r="L52" s="100">
        <f t="shared" si="75"/>
        <v>0</v>
      </c>
      <c r="M52" s="100">
        <f t="shared" si="76"/>
        <v>0</v>
      </c>
      <c r="N52" s="100">
        <f t="shared" si="77"/>
        <v>0</v>
      </c>
      <c r="O52" s="100">
        <f t="shared" si="78"/>
        <v>0</v>
      </c>
      <c r="P52" s="48">
        <f t="shared" si="79"/>
        <v>0</v>
      </c>
      <c r="Q52" s="30"/>
      <c r="R52" s="44"/>
    </row>
    <row r="53" spans="1:18" s="28" customFormat="1" ht="12.75" customHeight="1" x14ac:dyDescent="0.2">
      <c r="A53" s="97" t="s">
        <v>54</v>
      </c>
      <c r="B53" s="98"/>
      <c r="C53" s="101" t="s">
        <v>98</v>
      </c>
      <c r="D53" s="91" t="s">
        <v>47</v>
      </c>
      <c r="E53" s="92">
        <v>22.8</v>
      </c>
      <c r="F53" s="48"/>
      <c r="G53" s="48"/>
      <c r="H53" s="93">
        <f t="shared" si="73"/>
        <v>0</v>
      </c>
      <c r="I53" s="48"/>
      <c r="J53" s="48"/>
      <c r="K53" s="93">
        <f t="shared" si="74"/>
        <v>0</v>
      </c>
      <c r="L53" s="100">
        <f t="shared" si="75"/>
        <v>0</v>
      </c>
      <c r="M53" s="100">
        <f t="shared" si="76"/>
        <v>0</v>
      </c>
      <c r="N53" s="100">
        <f t="shared" si="77"/>
        <v>0</v>
      </c>
      <c r="O53" s="100">
        <f t="shared" si="78"/>
        <v>0</v>
      </c>
      <c r="P53" s="48">
        <f t="shared" si="79"/>
        <v>0</v>
      </c>
      <c r="Q53" s="30"/>
      <c r="R53" s="44"/>
    </row>
    <row r="54" spans="1:18" s="28" customFormat="1" ht="12.75" customHeight="1" x14ac:dyDescent="0.2">
      <c r="A54" s="97" t="s">
        <v>54</v>
      </c>
      <c r="B54" s="98"/>
      <c r="C54" s="101" t="s">
        <v>94</v>
      </c>
      <c r="D54" s="91" t="s">
        <v>47</v>
      </c>
      <c r="E54" s="92">
        <v>17.100000000000001</v>
      </c>
      <c r="F54" s="48"/>
      <c r="G54" s="48"/>
      <c r="H54" s="93">
        <f t="shared" si="73"/>
        <v>0</v>
      </c>
      <c r="I54" s="48"/>
      <c r="J54" s="48"/>
      <c r="K54" s="93">
        <f t="shared" si="74"/>
        <v>0</v>
      </c>
      <c r="L54" s="100">
        <f t="shared" si="75"/>
        <v>0</v>
      </c>
      <c r="M54" s="100">
        <f t="shared" si="76"/>
        <v>0</v>
      </c>
      <c r="N54" s="100">
        <f t="shared" si="77"/>
        <v>0</v>
      </c>
      <c r="O54" s="100">
        <f t="shared" si="78"/>
        <v>0</v>
      </c>
      <c r="P54" s="48">
        <f t="shared" si="79"/>
        <v>0</v>
      </c>
      <c r="Q54" s="30"/>
      <c r="R54" s="44"/>
    </row>
    <row r="55" spans="1:18" s="28" customFormat="1" ht="12.75" customHeight="1" x14ac:dyDescent="0.2">
      <c r="A55" s="97" t="s">
        <v>135</v>
      </c>
      <c r="B55" s="98" t="s">
        <v>129</v>
      </c>
      <c r="C55" s="90" t="s">
        <v>130</v>
      </c>
      <c r="D55" s="91" t="s">
        <v>45</v>
      </c>
      <c r="E55" s="92">
        <v>590</v>
      </c>
      <c r="F55" s="48"/>
      <c r="G55" s="48"/>
      <c r="H55" s="93">
        <f t="shared" si="66"/>
        <v>0</v>
      </c>
      <c r="I55" s="48"/>
      <c r="J55" s="48"/>
      <c r="K55" s="93">
        <f t="shared" si="67"/>
        <v>0</v>
      </c>
      <c r="L55" s="100">
        <f t="shared" si="68"/>
        <v>0</v>
      </c>
      <c r="M55" s="100">
        <f t="shared" si="69"/>
        <v>0</v>
      </c>
      <c r="N55" s="100">
        <f t="shared" si="70"/>
        <v>0</v>
      </c>
      <c r="O55" s="100">
        <f t="shared" si="71"/>
        <v>0</v>
      </c>
      <c r="P55" s="48">
        <f t="shared" si="72"/>
        <v>0</v>
      </c>
      <c r="Q55" s="30"/>
      <c r="R55" s="44"/>
    </row>
    <row r="56" spans="1:18" s="28" customFormat="1" ht="12.75" customHeight="1" x14ac:dyDescent="0.2">
      <c r="A56" s="97" t="s">
        <v>54</v>
      </c>
      <c r="B56" s="98"/>
      <c r="C56" s="101" t="s">
        <v>131</v>
      </c>
      <c r="D56" s="91" t="s">
        <v>45</v>
      </c>
      <c r="E56" s="92">
        <v>400</v>
      </c>
      <c r="F56" s="48"/>
      <c r="G56" s="48"/>
      <c r="H56" s="93">
        <f t="shared" si="66"/>
        <v>0</v>
      </c>
      <c r="I56" s="48"/>
      <c r="J56" s="48"/>
      <c r="K56" s="93">
        <f t="shared" si="67"/>
        <v>0</v>
      </c>
      <c r="L56" s="100">
        <f t="shared" si="68"/>
        <v>0</v>
      </c>
      <c r="M56" s="100">
        <f t="shared" si="69"/>
        <v>0</v>
      </c>
      <c r="N56" s="100">
        <f t="shared" si="70"/>
        <v>0</v>
      </c>
      <c r="O56" s="100">
        <f t="shared" si="71"/>
        <v>0</v>
      </c>
      <c r="P56" s="48">
        <f t="shared" si="72"/>
        <v>0</v>
      </c>
      <c r="Q56" s="30"/>
      <c r="R56" s="44"/>
    </row>
    <row r="57" spans="1:18" s="28" customFormat="1" ht="12.75" customHeight="1" x14ac:dyDescent="0.2">
      <c r="A57" s="97" t="s">
        <v>54</v>
      </c>
      <c r="B57" s="98"/>
      <c r="C57" s="101" t="s">
        <v>133</v>
      </c>
      <c r="D57" s="91" t="s">
        <v>45</v>
      </c>
      <c r="E57" s="92">
        <v>150</v>
      </c>
      <c r="F57" s="48"/>
      <c r="G57" s="48"/>
      <c r="H57" s="93">
        <f t="shared" si="66"/>
        <v>0</v>
      </c>
      <c r="I57" s="48"/>
      <c r="J57" s="48"/>
      <c r="K57" s="93">
        <f t="shared" si="67"/>
        <v>0</v>
      </c>
      <c r="L57" s="100">
        <f t="shared" si="68"/>
        <v>0</v>
      </c>
      <c r="M57" s="100">
        <f t="shared" si="69"/>
        <v>0</v>
      </c>
      <c r="N57" s="100">
        <f t="shared" si="70"/>
        <v>0</v>
      </c>
      <c r="O57" s="100">
        <f t="shared" si="71"/>
        <v>0</v>
      </c>
      <c r="P57" s="48">
        <f t="shared" si="72"/>
        <v>0</v>
      </c>
      <c r="Q57" s="30"/>
      <c r="R57" s="44"/>
    </row>
    <row r="58" spans="1:18" s="28" customFormat="1" ht="12.75" customHeight="1" x14ac:dyDescent="0.2">
      <c r="A58" s="97" t="s">
        <v>54</v>
      </c>
      <c r="B58" s="98"/>
      <c r="C58" s="101" t="s">
        <v>132</v>
      </c>
      <c r="D58" s="91" t="s">
        <v>45</v>
      </c>
      <c r="E58" s="92">
        <v>40</v>
      </c>
      <c r="F58" s="48"/>
      <c r="G58" s="48"/>
      <c r="H58" s="93">
        <f t="shared" ref="H58:H59" si="80">IF($E58="","",ROUND(F58*G58,2))</f>
        <v>0</v>
      </c>
      <c r="I58" s="48"/>
      <c r="J58" s="48"/>
      <c r="K58" s="93">
        <f t="shared" ref="K58:K59" si="81">IF($E58="","",H58+I58+J58)</f>
        <v>0</v>
      </c>
      <c r="L58" s="100">
        <f t="shared" ref="L58:L59" si="82">IF($E58="",,ROUND(E58*F58,2))</f>
        <v>0</v>
      </c>
      <c r="M58" s="100">
        <f t="shared" ref="M58:M59" si="83">IF($E58="",,ROUND($E58*H58,2))</f>
        <v>0</v>
      </c>
      <c r="N58" s="100">
        <f t="shared" ref="N58:N59" si="84">IF($E58="",,ROUND($E58*I58,2))</f>
        <v>0</v>
      </c>
      <c r="O58" s="100">
        <f t="shared" ref="O58:O59" si="85">IF($E58="",,ROUND($E58*J58,2))</f>
        <v>0</v>
      </c>
      <c r="P58" s="48">
        <f t="shared" ref="P58:P59" si="86">IF(E58="","",SUM(M58:O58))</f>
        <v>0</v>
      </c>
      <c r="Q58" s="30"/>
      <c r="R58" s="44"/>
    </row>
    <row r="59" spans="1:18" s="28" customFormat="1" ht="12.75" customHeight="1" x14ac:dyDescent="0.2">
      <c r="A59" s="97" t="s">
        <v>54</v>
      </c>
      <c r="B59" s="98"/>
      <c r="C59" s="101" t="s">
        <v>98</v>
      </c>
      <c r="D59" s="91" t="s">
        <v>47</v>
      </c>
      <c r="E59" s="92">
        <v>1.2</v>
      </c>
      <c r="F59" s="48"/>
      <c r="G59" s="48"/>
      <c r="H59" s="93">
        <f t="shared" si="80"/>
        <v>0</v>
      </c>
      <c r="I59" s="48"/>
      <c r="J59" s="48"/>
      <c r="K59" s="93">
        <f t="shared" si="81"/>
        <v>0</v>
      </c>
      <c r="L59" s="100">
        <f t="shared" si="82"/>
        <v>0</v>
      </c>
      <c r="M59" s="100">
        <f t="shared" si="83"/>
        <v>0</v>
      </c>
      <c r="N59" s="100">
        <f t="shared" si="84"/>
        <v>0</v>
      </c>
      <c r="O59" s="100">
        <f t="shared" si="85"/>
        <v>0</v>
      </c>
      <c r="P59" s="48">
        <f t="shared" si="86"/>
        <v>0</v>
      </c>
      <c r="Q59" s="30"/>
      <c r="R59" s="44"/>
    </row>
    <row r="60" spans="1:18" s="28" customFormat="1" ht="12.75" customHeight="1" x14ac:dyDescent="0.2">
      <c r="A60" s="97" t="s">
        <v>54</v>
      </c>
      <c r="B60" s="98"/>
      <c r="C60" s="101" t="s">
        <v>94</v>
      </c>
      <c r="D60" s="91" t="s">
        <v>47</v>
      </c>
      <c r="E60" s="92">
        <v>17.7</v>
      </c>
      <c r="F60" s="48"/>
      <c r="G60" s="48"/>
      <c r="H60" s="93">
        <f t="shared" si="0"/>
        <v>0</v>
      </c>
      <c r="I60" s="48"/>
      <c r="J60" s="48"/>
      <c r="K60" s="93">
        <f t="shared" si="46"/>
        <v>0</v>
      </c>
      <c r="L60" s="100">
        <f t="shared" si="47"/>
        <v>0</v>
      </c>
      <c r="M60" s="100">
        <f t="shared" si="48"/>
        <v>0</v>
      </c>
      <c r="N60" s="100">
        <f t="shared" si="49"/>
        <v>0</v>
      </c>
      <c r="O60" s="100">
        <f t="shared" si="50"/>
        <v>0</v>
      </c>
      <c r="P60" s="48">
        <f t="shared" si="51"/>
        <v>0</v>
      </c>
      <c r="Q60" s="30"/>
      <c r="R60" s="44"/>
    </row>
    <row r="61" spans="1:18" s="28" customFormat="1" ht="12.75" customHeight="1" x14ac:dyDescent="0.2">
      <c r="A61" s="97" t="s">
        <v>137</v>
      </c>
      <c r="B61" s="98" t="s">
        <v>254</v>
      </c>
      <c r="C61" s="90" t="s">
        <v>139</v>
      </c>
      <c r="D61" s="91" t="s">
        <v>46</v>
      </c>
      <c r="E61" s="92">
        <v>50</v>
      </c>
      <c r="F61" s="48"/>
      <c r="G61" s="48"/>
      <c r="H61" s="93">
        <f t="shared" si="0"/>
        <v>0</v>
      </c>
      <c r="I61" s="48"/>
      <c r="J61" s="48"/>
      <c r="K61" s="93">
        <f t="shared" ref="K61" si="87">IF($E61="","",H61+I61+J61)</f>
        <v>0</v>
      </c>
      <c r="L61" s="100">
        <f t="shared" ref="L61" si="88">IF($E61="",,ROUND(E61*F61,2))</f>
        <v>0</v>
      </c>
      <c r="M61" s="100">
        <f t="shared" ref="M61" si="89">IF($E61="",,ROUND($E61*H61,2))</f>
        <v>0</v>
      </c>
      <c r="N61" s="100">
        <f t="shared" ref="N61" si="90">IF($E61="",,ROUND($E61*I61,2))</f>
        <v>0</v>
      </c>
      <c r="O61" s="100">
        <f t="shared" ref="O61" si="91">IF($E61="",,ROUND($E61*J61,2))</f>
        <v>0</v>
      </c>
      <c r="P61" s="48">
        <f t="shared" ref="P61" si="92">IF(E61="","",SUM(M61:O61))</f>
        <v>0</v>
      </c>
      <c r="Q61" s="30"/>
      <c r="R61" s="44"/>
    </row>
    <row r="62" spans="1:18" s="28" customFormat="1" ht="12.75" customHeight="1" x14ac:dyDescent="0.2">
      <c r="A62" s="97" t="s">
        <v>138</v>
      </c>
      <c r="B62" s="98" t="s">
        <v>255</v>
      </c>
      <c r="C62" s="90" t="s">
        <v>256</v>
      </c>
      <c r="D62" s="91" t="s">
        <v>45</v>
      </c>
      <c r="E62" s="92">
        <v>60</v>
      </c>
      <c r="F62" s="48"/>
      <c r="G62" s="48"/>
      <c r="H62" s="93">
        <f t="shared" ref="H62:H68" si="93">IF($E62="","",ROUND(F62*G62,2))</f>
        <v>0</v>
      </c>
      <c r="I62" s="48"/>
      <c r="J62" s="48"/>
      <c r="K62" s="93">
        <f t="shared" si="46"/>
        <v>0</v>
      </c>
      <c r="L62" s="100">
        <f t="shared" si="47"/>
        <v>0</v>
      </c>
      <c r="M62" s="100">
        <f t="shared" si="48"/>
        <v>0</v>
      </c>
      <c r="N62" s="100">
        <f t="shared" si="49"/>
        <v>0</v>
      </c>
      <c r="O62" s="100">
        <f t="shared" si="50"/>
        <v>0</v>
      </c>
      <c r="P62" s="48">
        <f t="shared" si="51"/>
        <v>0</v>
      </c>
      <c r="Q62" s="30"/>
      <c r="R62" s="44"/>
    </row>
    <row r="63" spans="1:18" s="28" customFormat="1" ht="12.75" customHeight="1" x14ac:dyDescent="0.2">
      <c r="A63" s="97" t="s">
        <v>54</v>
      </c>
      <c r="B63" s="98"/>
      <c r="C63" s="101" t="s">
        <v>257</v>
      </c>
      <c r="D63" s="91" t="s">
        <v>47</v>
      </c>
      <c r="E63" s="92">
        <v>5.9999999999999991</v>
      </c>
      <c r="F63" s="48"/>
      <c r="G63" s="48"/>
      <c r="H63" s="93">
        <f t="shared" si="93"/>
        <v>0</v>
      </c>
      <c r="I63" s="48"/>
      <c r="J63" s="48"/>
      <c r="K63" s="93">
        <f t="shared" si="46"/>
        <v>0</v>
      </c>
      <c r="L63" s="100">
        <f t="shared" si="47"/>
        <v>0</v>
      </c>
      <c r="M63" s="100">
        <f t="shared" si="48"/>
        <v>0</v>
      </c>
      <c r="N63" s="100">
        <f t="shared" si="49"/>
        <v>0</v>
      </c>
      <c r="O63" s="100">
        <f t="shared" si="50"/>
        <v>0</v>
      </c>
      <c r="P63" s="48">
        <f t="shared" si="51"/>
        <v>0</v>
      </c>
      <c r="Q63" s="30"/>
      <c r="R63" s="44"/>
    </row>
    <row r="64" spans="1:18" s="28" customFormat="1" ht="12.75" customHeight="1" x14ac:dyDescent="0.2">
      <c r="A64" s="97" t="s">
        <v>54</v>
      </c>
      <c r="B64" s="98"/>
      <c r="C64" s="101" t="s">
        <v>98</v>
      </c>
      <c r="D64" s="91" t="s">
        <v>47</v>
      </c>
      <c r="E64" s="92">
        <v>1.5</v>
      </c>
      <c r="F64" s="48"/>
      <c r="G64" s="48"/>
      <c r="H64" s="93">
        <f t="shared" si="93"/>
        <v>0</v>
      </c>
      <c r="I64" s="48"/>
      <c r="J64" s="48"/>
      <c r="K64" s="93">
        <f t="shared" si="46"/>
        <v>0</v>
      </c>
      <c r="L64" s="100">
        <f t="shared" si="47"/>
        <v>0</v>
      </c>
      <c r="M64" s="100">
        <f t="shared" si="48"/>
        <v>0</v>
      </c>
      <c r="N64" s="100">
        <f t="shared" si="49"/>
        <v>0</v>
      </c>
      <c r="O64" s="100">
        <f t="shared" si="50"/>
        <v>0</v>
      </c>
      <c r="P64" s="48">
        <f t="shared" si="51"/>
        <v>0</v>
      </c>
      <c r="Q64" s="30"/>
      <c r="R64" s="44"/>
    </row>
    <row r="65" spans="1:18" s="28" customFormat="1" ht="12.75" customHeight="1" x14ac:dyDescent="0.2">
      <c r="A65" s="97" t="s">
        <v>54</v>
      </c>
      <c r="B65" s="98"/>
      <c r="C65" s="101" t="s">
        <v>258</v>
      </c>
      <c r="D65" s="91" t="s">
        <v>46</v>
      </c>
      <c r="E65" s="92">
        <v>33</v>
      </c>
      <c r="F65" s="48"/>
      <c r="G65" s="48"/>
      <c r="H65" s="93">
        <f t="shared" si="93"/>
        <v>0</v>
      </c>
      <c r="I65" s="48"/>
      <c r="J65" s="48"/>
      <c r="K65" s="93">
        <f t="shared" si="46"/>
        <v>0</v>
      </c>
      <c r="L65" s="100">
        <f t="shared" si="47"/>
        <v>0</v>
      </c>
      <c r="M65" s="100">
        <f t="shared" si="48"/>
        <v>0</v>
      </c>
      <c r="N65" s="100">
        <f t="shared" si="49"/>
        <v>0</v>
      </c>
      <c r="O65" s="100">
        <f t="shared" si="50"/>
        <v>0</v>
      </c>
      <c r="P65" s="48">
        <f t="shared" si="51"/>
        <v>0</v>
      </c>
      <c r="Q65" s="30"/>
      <c r="R65" s="44"/>
    </row>
    <row r="66" spans="1:18" s="28" customFormat="1" ht="12.75" customHeight="1" x14ac:dyDescent="0.2">
      <c r="A66" s="97" t="s">
        <v>54</v>
      </c>
      <c r="B66" s="98"/>
      <c r="C66" s="101" t="s">
        <v>94</v>
      </c>
      <c r="D66" s="91" t="s">
        <v>47</v>
      </c>
      <c r="E66" s="92">
        <v>1.8</v>
      </c>
      <c r="F66" s="48"/>
      <c r="G66" s="48"/>
      <c r="H66" s="93">
        <f t="shared" si="93"/>
        <v>0</v>
      </c>
      <c r="I66" s="48"/>
      <c r="J66" s="48"/>
      <c r="K66" s="93">
        <f t="shared" si="46"/>
        <v>0</v>
      </c>
      <c r="L66" s="100">
        <f t="shared" si="47"/>
        <v>0</v>
      </c>
      <c r="M66" s="100">
        <f t="shared" si="48"/>
        <v>0</v>
      </c>
      <c r="N66" s="100">
        <f t="shared" si="49"/>
        <v>0</v>
      </c>
      <c r="O66" s="100">
        <f t="shared" si="50"/>
        <v>0</v>
      </c>
      <c r="P66" s="48">
        <f t="shared" si="51"/>
        <v>0</v>
      </c>
      <c r="Q66" s="30"/>
      <c r="R66" s="44"/>
    </row>
    <row r="67" spans="1:18" s="28" customFormat="1" ht="12.75" customHeight="1" x14ac:dyDescent="0.2">
      <c r="A67" s="97" t="s">
        <v>140</v>
      </c>
      <c r="B67" s="98" t="s">
        <v>99</v>
      </c>
      <c r="C67" s="90" t="s">
        <v>100</v>
      </c>
      <c r="D67" s="91" t="s">
        <v>46</v>
      </c>
      <c r="E67" s="92">
        <v>790</v>
      </c>
      <c r="F67" s="48"/>
      <c r="G67" s="48"/>
      <c r="H67" s="93">
        <f t="shared" si="93"/>
        <v>0</v>
      </c>
      <c r="I67" s="48"/>
      <c r="J67" s="48"/>
      <c r="K67" s="93">
        <f t="shared" si="46"/>
        <v>0</v>
      </c>
      <c r="L67" s="100">
        <f t="shared" si="47"/>
        <v>0</v>
      </c>
      <c r="M67" s="100">
        <f t="shared" si="48"/>
        <v>0</v>
      </c>
      <c r="N67" s="100">
        <f t="shared" si="49"/>
        <v>0</v>
      </c>
      <c r="O67" s="100">
        <f t="shared" si="50"/>
        <v>0</v>
      </c>
      <c r="P67" s="48">
        <f t="shared" si="51"/>
        <v>0</v>
      </c>
      <c r="Q67" s="30"/>
      <c r="R67" s="44"/>
    </row>
    <row r="68" spans="1:18" s="28" customFormat="1" ht="12.75" customHeight="1" x14ac:dyDescent="0.2">
      <c r="A68" s="97" t="s">
        <v>54</v>
      </c>
      <c r="B68" s="98"/>
      <c r="C68" s="101" t="s">
        <v>101</v>
      </c>
      <c r="D68" s="91" t="s">
        <v>47</v>
      </c>
      <c r="E68" s="92">
        <v>23.7</v>
      </c>
      <c r="F68" s="48"/>
      <c r="G68" s="48"/>
      <c r="H68" s="93">
        <f t="shared" si="93"/>
        <v>0</v>
      </c>
      <c r="I68" s="48"/>
      <c r="J68" s="48"/>
      <c r="K68" s="93">
        <f t="shared" si="46"/>
        <v>0</v>
      </c>
      <c r="L68" s="100">
        <f t="shared" si="47"/>
        <v>0</v>
      </c>
      <c r="M68" s="100">
        <f t="shared" si="48"/>
        <v>0</v>
      </c>
      <c r="N68" s="100">
        <f t="shared" si="49"/>
        <v>0</v>
      </c>
      <c r="O68" s="100">
        <f t="shared" si="50"/>
        <v>0</v>
      </c>
      <c r="P68" s="48">
        <f t="shared" si="51"/>
        <v>0</v>
      </c>
      <c r="Q68" s="30"/>
      <c r="R68" s="44"/>
    </row>
    <row r="69" spans="1:18" s="28" customFormat="1" ht="12.75" customHeight="1" x14ac:dyDescent="0.2">
      <c r="A69" s="97" t="s">
        <v>259</v>
      </c>
      <c r="B69" s="98" t="s">
        <v>260</v>
      </c>
      <c r="C69" s="90" t="s">
        <v>102</v>
      </c>
      <c r="D69" s="91" t="s">
        <v>46</v>
      </c>
      <c r="E69" s="92">
        <v>790</v>
      </c>
      <c r="F69" s="48"/>
      <c r="G69" s="48"/>
      <c r="H69" s="93">
        <f t="shared" ref="H69:H70" si="94">IF($E69="","",ROUND(F69*G69,2))</f>
        <v>0</v>
      </c>
      <c r="I69" s="48"/>
      <c r="J69" s="48"/>
      <c r="K69" s="93">
        <f t="shared" si="5"/>
        <v>0</v>
      </c>
      <c r="L69" s="100">
        <f t="shared" si="6"/>
        <v>0</v>
      </c>
      <c r="M69" s="100">
        <f t="shared" si="7"/>
        <v>0</v>
      </c>
      <c r="N69" s="100">
        <f t="shared" si="8"/>
        <v>0</v>
      </c>
      <c r="O69" s="100">
        <f t="shared" si="9"/>
        <v>0</v>
      </c>
      <c r="P69" s="48">
        <f t="shared" si="10"/>
        <v>0</v>
      </c>
      <c r="Q69" s="30"/>
      <c r="R69" s="44"/>
    </row>
    <row r="70" spans="1:18" s="28" customFormat="1" ht="12.75" customHeight="1" x14ac:dyDescent="0.2">
      <c r="A70" s="97" t="s">
        <v>54</v>
      </c>
      <c r="B70" s="98"/>
      <c r="C70" s="101" t="s">
        <v>261</v>
      </c>
      <c r="D70" s="91" t="s">
        <v>46</v>
      </c>
      <c r="E70" s="92">
        <v>788</v>
      </c>
      <c r="F70" s="48"/>
      <c r="G70" s="48"/>
      <c r="H70" s="93">
        <f t="shared" si="94"/>
        <v>0</v>
      </c>
      <c r="I70" s="48"/>
      <c r="J70" s="48"/>
      <c r="K70" s="93">
        <f t="shared" si="5"/>
        <v>0</v>
      </c>
      <c r="L70" s="100">
        <f t="shared" si="6"/>
        <v>0</v>
      </c>
      <c r="M70" s="100">
        <f t="shared" si="7"/>
        <v>0</v>
      </c>
      <c r="N70" s="100">
        <f t="shared" si="8"/>
        <v>0</v>
      </c>
      <c r="O70" s="100">
        <f t="shared" si="9"/>
        <v>0</v>
      </c>
      <c r="P70" s="48">
        <f t="shared" si="10"/>
        <v>0</v>
      </c>
      <c r="Q70" s="30"/>
      <c r="R70" s="44"/>
    </row>
    <row r="71" spans="1:18" s="28" customFormat="1" ht="12.75" customHeight="1" x14ac:dyDescent="0.2">
      <c r="A71" s="97" t="s">
        <v>54</v>
      </c>
      <c r="B71" s="98"/>
      <c r="C71" s="101" t="s">
        <v>262</v>
      </c>
      <c r="D71" s="91" t="s">
        <v>46</v>
      </c>
      <c r="E71" s="92">
        <v>2</v>
      </c>
      <c r="F71" s="48"/>
      <c r="G71" s="48"/>
      <c r="H71" s="93">
        <f t="shared" si="0"/>
        <v>0</v>
      </c>
      <c r="I71" s="48"/>
      <c r="J71" s="48"/>
      <c r="K71" s="93">
        <f t="shared" ref="K71:K72" si="95">IF($E71="","",H71+I71+J71)</f>
        <v>0</v>
      </c>
      <c r="L71" s="100">
        <f t="shared" ref="L71:L72" si="96">IF($E71="",,ROUND(E71*F71,2))</f>
        <v>0</v>
      </c>
      <c r="M71" s="100">
        <f t="shared" ref="M71:M72" si="97">IF($E71="",,ROUND($E71*H71,2))</f>
        <v>0</v>
      </c>
      <c r="N71" s="100">
        <f t="shared" ref="N71:N72" si="98">IF($E71="",,ROUND($E71*I71,2))</f>
        <v>0</v>
      </c>
      <c r="O71" s="100">
        <f t="shared" ref="O71:O72" si="99">IF($E71="",,ROUND($E71*J71,2))</f>
        <v>0</v>
      </c>
      <c r="P71" s="48">
        <f t="shared" ref="P71:P72" si="100">IF(E71="","",SUM(M71:O71))</f>
        <v>0</v>
      </c>
      <c r="Q71" s="30"/>
      <c r="R71" s="44"/>
    </row>
    <row r="72" spans="1:18" s="28" customFormat="1" ht="22.5" x14ac:dyDescent="0.2">
      <c r="A72" s="97" t="s">
        <v>263</v>
      </c>
      <c r="B72" s="98" t="s">
        <v>264</v>
      </c>
      <c r="C72" s="90" t="s">
        <v>265</v>
      </c>
      <c r="D72" s="91" t="s">
        <v>46</v>
      </c>
      <c r="E72" s="92">
        <v>20</v>
      </c>
      <c r="F72" s="48"/>
      <c r="G72" s="48"/>
      <c r="H72" s="93">
        <f t="shared" si="0"/>
        <v>0</v>
      </c>
      <c r="I72" s="48"/>
      <c r="J72" s="48"/>
      <c r="K72" s="93">
        <f t="shared" si="95"/>
        <v>0</v>
      </c>
      <c r="L72" s="100">
        <f t="shared" si="96"/>
        <v>0</v>
      </c>
      <c r="M72" s="100">
        <f t="shared" si="97"/>
        <v>0</v>
      </c>
      <c r="N72" s="100">
        <f t="shared" si="98"/>
        <v>0</v>
      </c>
      <c r="O72" s="100">
        <f t="shared" si="99"/>
        <v>0</v>
      </c>
      <c r="P72" s="48">
        <f t="shared" si="100"/>
        <v>0</v>
      </c>
      <c r="Q72" s="30"/>
      <c r="R72" s="44"/>
    </row>
    <row r="73" spans="1:18" s="28" customFormat="1" ht="12.75" customHeight="1" x14ac:dyDescent="0.2">
      <c r="A73" s="97" t="s">
        <v>266</v>
      </c>
      <c r="B73" s="98" t="s">
        <v>267</v>
      </c>
      <c r="C73" s="90" t="s">
        <v>268</v>
      </c>
      <c r="D73" s="91" t="s">
        <v>46</v>
      </c>
      <c r="E73" s="92">
        <v>470</v>
      </c>
      <c r="F73" s="48"/>
      <c r="G73" s="48"/>
      <c r="H73" s="93">
        <f t="shared" ref="H73" si="101">IF($E73="","",ROUND(F73*G73,2))</f>
        <v>0</v>
      </c>
      <c r="I73" s="48"/>
      <c r="J73" s="48"/>
      <c r="K73" s="93">
        <f t="shared" si="5"/>
        <v>0</v>
      </c>
      <c r="L73" s="100">
        <f t="shared" si="6"/>
        <v>0</v>
      </c>
      <c r="M73" s="100">
        <f t="shared" si="7"/>
        <v>0</v>
      </c>
      <c r="N73" s="100">
        <f t="shared" si="8"/>
        <v>0</v>
      </c>
      <c r="O73" s="100">
        <f t="shared" si="9"/>
        <v>0</v>
      </c>
      <c r="P73" s="48">
        <f t="shared" si="10"/>
        <v>0</v>
      </c>
      <c r="Q73" s="30"/>
      <c r="R73" s="44"/>
    </row>
    <row r="74" spans="1:18" s="28" customFormat="1" ht="12.75" customHeight="1" x14ac:dyDescent="0.2">
      <c r="A74" s="97" t="s">
        <v>54</v>
      </c>
      <c r="B74" s="98"/>
      <c r="C74" s="101" t="s">
        <v>269</v>
      </c>
      <c r="D74" s="91" t="s">
        <v>136</v>
      </c>
      <c r="E74" s="92">
        <v>68</v>
      </c>
      <c r="F74" s="48"/>
      <c r="G74" s="48"/>
      <c r="H74" s="93">
        <f t="shared" si="0"/>
        <v>0</v>
      </c>
      <c r="I74" s="48"/>
      <c r="J74" s="48"/>
      <c r="K74" s="93">
        <f t="shared" ref="K74:K75" si="102">IF($E74="","",H74+I74+J74)</f>
        <v>0</v>
      </c>
      <c r="L74" s="100">
        <f t="shared" ref="L74:L75" si="103">IF($E74="",,ROUND(E74*F74,2))</f>
        <v>0</v>
      </c>
      <c r="M74" s="100">
        <f t="shared" ref="M74:M75" si="104">IF($E74="",,ROUND($E74*H74,2))</f>
        <v>0</v>
      </c>
      <c r="N74" s="100">
        <f t="shared" ref="N74:N75" si="105">IF($E74="",,ROUND($E74*I74,2))</f>
        <v>0</v>
      </c>
      <c r="O74" s="100">
        <f t="shared" ref="O74:O75" si="106">IF($E74="",,ROUND($E74*J74,2))</f>
        <v>0</v>
      </c>
      <c r="P74" s="48">
        <f t="shared" ref="P74:P75" si="107">IF(E74="","",SUM(M74:O74))</f>
        <v>0</v>
      </c>
      <c r="Q74" s="30"/>
      <c r="R74" s="44"/>
    </row>
    <row r="75" spans="1:18" s="28" customFormat="1" ht="12.75" customHeight="1" x14ac:dyDescent="0.2">
      <c r="A75" s="97" t="s">
        <v>270</v>
      </c>
      <c r="B75" s="98" t="s">
        <v>271</v>
      </c>
      <c r="C75" s="90" t="s">
        <v>272</v>
      </c>
      <c r="D75" s="91" t="s">
        <v>46</v>
      </c>
      <c r="E75" s="92">
        <v>12</v>
      </c>
      <c r="F75" s="48"/>
      <c r="G75" s="48"/>
      <c r="H75" s="93">
        <f t="shared" si="0"/>
        <v>0</v>
      </c>
      <c r="I75" s="48"/>
      <c r="J75" s="48"/>
      <c r="K75" s="93">
        <f t="shared" si="102"/>
        <v>0</v>
      </c>
      <c r="L75" s="100">
        <f t="shared" si="103"/>
        <v>0</v>
      </c>
      <c r="M75" s="100">
        <f t="shared" si="104"/>
        <v>0</v>
      </c>
      <c r="N75" s="100">
        <f t="shared" si="105"/>
        <v>0</v>
      </c>
      <c r="O75" s="100">
        <f t="shared" si="106"/>
        <v>0</v>
      </c>
      <c r="P75" s="48">
        <f t="shared" si="107"/>
        <v>0</v>
      </c>
      <c r="Q75" s="30"/>
      <c r="R75" s="44"/>
    </row>
    <row r="76" spans="1:18" s="28" customFormat="1" ht="12.75" customHeight="1" x14ac:dyDescent="0.2">
      <c r="A76" s="97" t="s">
        <v>54</v>
      </c>
      <c r="B76" s="98"/>
      <c r="C76" s="101" t="s">
        <v>273</v>
      </c>
      <c r="D76" s="91" t="s">
        <v>47</v>
      </c>
      <c r="E76" s="92">
        <v>3.5999999999999996</v>
      </c>
      <c r="F76" s="48"/>
      <c r="G76" s="48"/>
      <c r="H76" s="93">
        <f t="shared" ref="H76:H77" si="108">IF($E76="","",ROUND(F76*G76,2))</f>
        <v>0</v>
      </c>
      <c r="I76" s="48"/>
      <c r="J76" s="48"/>
      <c r="K76" s="93">
        <f t="shared" ref="K76:K77" si="109">IF($E76="","",H76+I76+J76)</f>
        <v>0</v>
      </c>
      <c r="L76" s="100">
        <f t="shared" ref="L76:L77" si="110">IF($E76="",,ROUND(E76*F76,2))</f>
        <v>0</v>
      </c>
      <c r="M76" s="100">
        <f t="shared" ref="M76:M77" si="111">IF($E76="",,ROUND($E76*H76,2))</f>
        <v>0</v>
      </c>
      <c r="N76" s="100">
        <f t="shared" ref="N76:N77" si="112">IF($E76="",,ROUND($E76*I76,2))</f>
        <v>0</v>
      </c>
      <c r="O76" s="100">
        <f t="shared" ref="O76:O77" si="113">IF($E76="",,ROUND($E76*J76,2))</f>
        <v>0</v>
      </c>
      <c r="P76" s="48">
        <f t="shared" ref="P76:P77" si="114">IF(E76="","",SUM(M76:O76))</f>
        <v>0</v>
      </c>
      <c r="Q76" s="30"/>
      <c r="R76" s="44"/>
    </row>
    <row r="77" spans="1:18" s="28" customFormat="1" ht="12.75" customHeight="1" x14ac:dyDescent="0.2">
      <c r="A77" s="97" t="s">
        <v>54</v>
      </c>
      <c r="B77" s="98"/>
      <c r="C77" s="101" t="s">
        <v>274</v>
      </c>
      <c r="D77" s="91" t="s">
        <v>47</v>
      </c>
      <c r="E77" s="92">
        <v>0.2</v>
      </c>
      <c r="F77" s="48"/>
      <c r="G77" s="48"/>
      <c r="H77" s="93">
        <f t="shared" si="108"/>
        <v>0</v>
      </c>
      <c r="I77" s="48"/>
      <c r="J77" s="48"/>
      <c r="K77" s="93">
        <f t="shared" si="109"/>
        <v>0</v>
      </c>
      <c r="L77" s="100">
        <f t="shared" si="110"/>
        <v>0</v>
      </c>
      <c r="M77" s="100">
        <f t="shared" si="111"/>
        <v>0</v>
      </c>
      <c r="N77" s="100">
        <f t="shared" si="112"/>
        <v>0</v>
      </c>
      <c r="O77" s="100">
        <f t="shared" si="113"/>
        <v>0</v>
      </c>
      <c r="P77" s="48">
        <f t="shared" si="114"/>
        <v>0</v>
      </c>
      <c r="Q77" s="30"/>
      <c r="R77" s="44"/>
    </row>
    <row r="78" spans="1:18" s="28" customFormat="1" ht="12.75" customHeight="1" x14ac:dyDescent="0.2">
      <c r="A78" s="88" t="s">
        <v>54</v>
      </c>
      <c r="B78" s="89"/>
      <c r="C78" s="90" t="s">
        <v>54</v>
      </c>
      <c r="D78" s="91">
        <v>0</v>
      </c>
      <c r="E78" s="92"/>
      <c r="F78" s="48"/>
      <c r="G78" s="48"/>
      <c r="H78" s="93" t="str">
        <f t="shared" ref="H78:H79" si="115">IF($E78="","",ROUND(F78*G78,2))</f>
        <v/>
      </c>
      <c r="I78" s="48"/>
      <c r="J78" s="48"/>
      <c r="K78" s="93" t="str">
        <f t="shared" ref="K78:K79" si="116">IF($E78="","",H78+I78+J78)</f>
        <v/>
      </c>
      <c r="L78" s="94">
        <f t="shared" ref="L78" si="117">IF($E78="",,ROUND(E78*F78,2))</f>
        <v>0</v>
      </c>
      <c r="M78" s="94">
        <f t="shared" ref="M78" si="118">IF($E78="",,ROUND($E78*H78,2))</f>
        <v>0</v>
      </c>
      <c r="N78" s="94">
        <f t="shared" ref="N78" si="119">IF($E78="",,ROUND($E78*I78,2))</f>
        <v>0</v>
      </c>
      <c r="O78" s="94">
        <f t="shared" ref="O78" si="120">IF($E78="",,ROUND($E78*J78,2))</f>
        <v>0</v>
      </c>
      <c r="P78" s="95" t="str">
        <f t="shared" ref="P78" si="121">IF(E78="","",SUM(M78:O78))</f>
        <v/>
      </c>
      <c r="Q78" s="30"/>
      <c r="R78" s="44"/>
    </row>
    <row r="79" spans="1:18" s="28" customFormat="1" ht="12.75" customHeight="1" x14ac:dyDescent="0.2">
      <c r="A79" s="88" t="s">
        <v>77</v>
      </c>
      <c r="B79" s="89" t="s">
        <v>141</v>
      </c>
      <c r="C79" s="86" t="s">
        <v>142</v>
      </c>
      <c r="D79" s="91">
        <v>0</v>
      </c>
      <c r="E79" s="92"/>
      <c r="F79" s="48"/>
      <c r="G79" s="48"/>
      <c r="H79" s="93" t="str">
        <f t="shared" si="115"/>
        <v/>
      </c>
      <c r="I79" s="48"/>
      <c r="J79" s="48"/>
      <c r="K79" s="93" t="str">
        <f t="shared" si="116"/>
        <v/>
      </c>
      <c r="L79" s="94">
        <f>SUM(L80:L82)</f>
        <v>0</v>
      </c>
      <c r="M79" s="94">
        <f>SUM(M80:M82)</f>
        <v>0</v>
      </c>
      <c r="N79" s="94">
        <f>SUM(N80:N82)</f>
        <v>0</v>
      </c>
      <c r="O79" s="94">
        <f>SUM(O80:O82)</f>
        <v>0</v>
      </c>
      <c r="P79" s="94">
        <f>SUM(P80:P82)</f>
        <v>0</v>
      </c>
      <c r="Q79" s="30"/>
      <c r="R79" s="44"/>
    </row>
    <row r="80" spans="1:18" s="28" customFormat="1" ht="12.75" customHeight="1" x14ac:dyDescent="0.2">
      <c r="A80" s="97" t="s">
        <v>78</v>
      </c>
      <c r="B80" s="98" t="s">
        <v>143</v>
      </c>
      <c r="C80" s="90" t="s">
        <v>275</v>
      </c>
      <c r="D80" s="91" t="s">
        <v>44</v>
      </c>
      <c r="E80" s="92">
        <v>1</v>
      </c>
      <c r="F80" s="48"/>
      <c r="G80" s="48"/>
      <c r="H80" s="93">
        <f t="shared" ref="H80" si="122">IF($E80="","",ROUND(F80*G80,2))</f>
        <v>0</v>
      </c>
      <c r="I80" s="48"/>
      <c r="J80" s="48"/>
      <c r="K80" s="93">
        <f t="shared" ref="K80" si="123">IF($E80="","",H80+I80+J80)</f>
        <v>0</v>
      </c>
      <c r="L80" s="100">
        <f t="shared" ref="L80" si="124">IF($E80="",,ROUND(E80*F80,2))</f>
        <v>0</v>
      </c>
      <c r="M80" s="100">
        <f t="shared" ref="M80" si="125">IF($E80="",,ROUND($E80*H80,2))</f>
        <v>0</v>
      </c>
      <c r="N80" s="100">
        <f t="shared" ref="N80" si="126">IF($E80="",,ROUND($E80*I80,2))</f>
        <v>0</v>
      </c>
      <c r="O80" s="100">
        <f t="shared" ref="O80" si="127">IF($E80="",,ROUND($E80*J80,2))</f>
        <v>0</v>
      </c>
      <c r="P80" s="48">
        <f t="shared" ref="P80" si="128">IF(E80="","",SUM(M80:O80))</f>
        <v>0</v>
      </c>
      <c r="Q80" s="30"/>
      <c r="R80" s="44"/>
    </row>
    <row r="81" spans="1:18" s="28" customFormat="1" ht="12.75" customHeight="1" x14ac:dyDescent="0.2">
      <c r="A81" s="97" t="s">
        <v>54</v>
      </c>
      <c r="B81" s="98"/>
      <c r="C81" s="101" t="s">
        <v>276</v>
      </c>
      <c r="D81" s="91" t="s">
        <v>44</v>
      </c>
      <c r="E81" s="92">
        <v>1</v>
      </c>
      <c r="F81" s="48"/>
      <c r="G81" s="48"/>
      <c r="H81" s="93">
        <f t="shared" ref="H81" si="129">IF($E81="","",ROUND(F81*G81,2))</f>
        <v>0</v>
      </c>
      <c r="I81" s="48"/>
      <c r="J81" s="48"/>
      <c r="K81" s="93">
        <f t="shared" ref="K81" si="130">IF($E81="","",H81+I81+J81)</f>
        <v>0</v>
      </c>
      <c r="L81" s="100">
        <f t="shared" ref="L81" si="131">IF($E81="",,ROUND(E81*F81,2))</f>
        <v>0</v>
      </c>
      <c r="M81" s="100">
        <f t="shared" ref="M81" si="132">IF($E81="",,ROUND($E81*H81,2))</f>
        <v>0</v>
      </c>
      <c r="N81" s="100">
        <f t="shared" ref="N81" si="133">IF($E81="",,ROUND($E81*I81,2))</f>
        <v>0</v>
      </c>
      <c r="O81" s="100">
        <f t="shared" ref="O81" si="134">IF($E81="",,ROUND($E81*J81,2))</f>
        <v>0</v>
      </c>
      <c r="P81" s="48">
        <f t="shared" ref="P81" si="135">IF(E81="","",SUM(M81:O81))</f>
        <v>0</v>
      </c>
      <c r="Q81" s="30"/>
      <c r="R81" s="44"/>
    </row>
    <row r="82" spans="1:18" s="28" customFormat="1" ht="12.75" customHeight="1" x14ac:dyDescent="0.2">
      <c r="A82" s="97" t="s">
        <v>54</v>
      </c>
      <c r="B82" s="98"/>
      <c r="C82" s="101" t="s">
        <v>277</v>
      </c>
      <c r="D82" s="91" t="s">
        <v>44</v>
      </c>
      <c r="E82" s="92">
        <v>1</v>
      </c>
      <c r="F82" s="48"/>
      <c r="G82" s="48"/>
      <c r="H82" s="93">
        <f t="shared" ref="H82" si="136">IF($E82="","",ROUND(F82*G82,2))</f>
        <v>0</v>
      </c>
      <c r="I82" s="48"/>
      <c r="J82" s="48"/>
      <c r="K82" s="93">
        <f t="shared" ref="K82" si="137">IF($E82="","",H82+I82+J82)</f>
        <v>0</v>
      </c>
      <c r="L82" s="100">
        <f t="shared" ref="L82" si="138">IF($E82="",,ROUND(E82*F82,2))</f>
        <v>0</v>
      </c>
      <c r="M82" s="100">
        <f t="shared" ref="M82" si="139">IF($E82="",,ROUND($E82*H82,2))</f>
        <v>0</v>
      </c>
      <c r="N82" s="100">
        <f t="shared" ref="N82" si="140">IF($E82="",,ROUND($E82*I82,2))</f>
        <v>0</v>
      </c>
      <c r="O82" s="100">
        <f t="shared" ref="O82" si="141">IF($E82="",,ROUND($E82*J82,2))</f>
        <v>0</v>
      </c>
      <c r="P82" s="48">
        <f t="shared" ref="P82" si="142">IF(E82="","",SUM(M82:O82))</f>
        <v>0</v>
      </c>
      <c r="Q82" s="30"/>
      <c r="R82" s="44"/>
    </row>
    <row r="83" spans="1:18" s="28" customFormat="1" ht="12.75" customHeight="1" x14ac:dyDescent="0.2">
      <c r="A83" s="88" t="s">
        <v>54</v>
      </c>
      <c r="B83" s="89"/>
      <c r="C83" s="90" t="s">
        <v>54</v>
      </c>
      <c r="D83" s="91">
        <v>0</v>
      </c>
      <c r="E83" s="92"/>
      <c r="F83" s="48"/>
      <c r="G83" s="48"/>
      <c r="H83" s="93" t="str">
        <f t="shared" si="0"/>
        <v/>
      </c>
      <c r="I83" s="48"/>
      <c r="J83" s="48"/>
      <c r="K83" s="93" t="str">
        <f t="shared" ref="K83" si="143">IF($E83="","",H83+I83+J83)</f>
        <v/>
      </c>
      <c r="L83" s="94">
        <f t="shared" ref="L83" si="144">IF($E83="",,ROUND(E83*F83,2))</f>
        <v>0</v>
      </c>
      <c r="M83" s="94">
        <f t="shared" ref="M83" si="145">IF($E83="",,ROUND($E83*H83,2))</f>
        <v>0</v>
      </c>
      <c r="N83" s="94">
        <f t="shared" ref="N83" si="146">IF($E83="",,ROUND($E83*I83,2))</f>
        <v>0</v>
      </c>
      <c r="O83" s="94">
        <f t="shared" ref="O83" si="147">IF($E83="",,ROUND($E83*J83,2))</f>
        <v>0</v>
      </c>
      <c r="P83" s="95" t="str">
        <f t="shared" ref="P83" si="148">IF(E83="","",SUM(M83:O83))</f>
        <v/>
      </c>
      <c r="Q83" s="30"/>
      <c r="R83" s="44"/>
    </row>
    <row r="84" spans="1:18" s="28" customFormat="1" ht="12.75" customHeight="1" x14ac:dyDescent="0.2">
      <c r="A84" s="88" t="s">
        <v>80</v>
      </c>
      <c r="B84" s="89" t="s">
        <v>278</v>
      </c>
      <c r="C84" s="86" t="s">
        <v>279</v>
      </c>
      <c r="D84" s="91">
        <v>0</v>
      </c>
      <c r="E84" s="92"/>
      <c r="F84" s="48"/>
      <c r="G84" s="48"/>
      <c r="H84" s="93" t="str">
        <f t="shared" si="0"/>
        <v/>
      </c>
      <c r="I84" s="48"/>
      <c r="J84" s="48"/>
      <c r="K84" s="93" t="str">
        <f t="shared" ref="K84:K94" si="149">IF($E84="","",H84+I84+J84)</f>
        <v/>
      </c>
      <c r="L84" s="94">
        <f>SUM(L85:L88)</f>
        <v>0</v>
      </c>
      <c r="M84" s="94">
        <f>SUM(M85:M88)</f>
        <v>0</v>
      </c>
      <c r="N84" s="94">
        <f>SUM(N85:N88)</f>
        <v>0</v>
      </c>
      <c r="O84" s="94">
        <f>SUM(O85:O88)</f>
        <v>0</v>
      </c>
      <c r="P84" s="94">
        <f>SUM(P85:P88)</f>
        <v>0</v>
      </c>
      <c r="Q84" s="30"/>
      <c r="R84" s="44"/>
    </row>
    <row r="85" spans="1:18" s="28" customFormat="1" x14ac:dyDescent="0.2">
      <c r="A85" s="97" t="s">
        <v>81</v>
      </c>
      <c r="B85" s="98" t="s">
        <v>280</v>
      </c>
      <c r="C85" s="90" t="s">
        <v>281</v>
      </c>
      <c r="D85" s="91" t="s">
        <v>46</v>
      </c>
      <c r="E85" s="92">
        <v>8</v>
      </c>
      <c r="F85" s="48"/>
      <c r="G85" s="48"/>
      <c r="H85" s="93">
        <f t="shared" si="0"/>
        <v>0</v>
      </c>
      <c r="I85" s="48"/>
      <c r="J85" s="48"/>
      <c r="K85" s="93">
        <f t="shared" si="149"/>
        <v>0</v>
      </c>
      <c r="L85" s="100">
        <f t="shared" ref="L85:L89" si="150">IF($E85="",,ROUND(E85*F85,2))</f>
        <v>0</v>
      </c>
      <c r="M85" s="100">
        <f t="shared" ref="M85:M89" si="151">IF($E85="",,ROUND($E85*H85,2))</f>
        <v>0</v>
      </c>
      <c r="N85" s="100">
        <f t="shared" ref="N85:N89" si="152">IF($E85="",,ROUND($E85*I85,2))</f>
        <v>0</v>
      </c>
      <c r="O85" s="100">
        <f t="shared" ref="O85:O89" si="153">IF($E85="",,ROUND($E85*J85,2))</f>
        <v>0</v>
      </c>
      <c r="P85" s="48">
        <f t="shared" ref="P85:P89" si="154">IF(E85="","",SUM(M85:O85))</f>
        <v>0</v>
      </c>
      <c r="Q85" s="30"/>
      <c r="R85" s="44"/>
    </row>
    <row r="86" spans="1:18" s="28" customFormat="1" ht="12.75" customHeight="1" x14ac:dyDescent="0.2">
      <c r="A86" s="97" t="s">
        <v>54</v>
      </c>
      <c r="B86" s="98"/>
      <c r="C86" s="101" t="s">
        <v>378</v>
      </c>
      <c r="D86" s="91" t="s">
        <v>111</v>
      </c>
      <c r="E86" s="92">
        <v>36</v>
      </c>
      <c r="F86" s="48"/>
      <c r="G86" s="48"/>
      <c r="H86" s="93">
        <f t="shared" si="0"/>
        <v>0</v>
      </c>
      <c r="I86" s="48"/>
      <c r="J86" s="48"/>
      <c r="K86" s="93">
        <f t="shared" si="149"/>
        <v>0</v>
      </c>
      <c r="L86" s="100">
        <f t="shared" si="150"/>
        <v>0</v>
      </c>
      <c r="M86" s="100">
        <f t="shared" si="151"/>
        <v>0</v>
      </c>
      <c r="N86" s="100">
        <f t="shared" si="152"/>
        <v>0</v>
      </c>
      <c r="O86" s="100">
        <f t="shared" si="153"/>
        <v>0</v>
      </c>
      <c r="P86" s="48">
        <f t="shared" si="154"/>
        <v>0</v>
      </c>
      <c r="Q86" s="30"/>
      <c r="R86" s="44"/>
    </row>
    <row r="87" spans="1:18" s="28" customFormat="1" ht="12.75" customHeight="1" x14ac:dyDescent="0.2">
      <c r="A87" s="97" t="s">
        <v>282</v>
      </c>
      <c r="B87" s="98" t="s">
        <v>283</v>
      </c>
      <c r="C87" s="90" t="s">
        <v>284</v>
      </c>
      <c r="D87" s="91" t="s">
        <v>46</v>
      </c>
      <c r="E87" s="92">
        <v>19</v>
      </c>
      <c r="F87" s="48"/>
      <c r="G87" s="48"/>
      <c r="H87" s="93">
        <f t="shared" si="0"/>
        <v>0</v>
      </c>
      <c r="I87" s="48"/>
      <c r="J87" s="48"/>
      <c r="K87" s="93">
        <f t="shared" si="149"/>
        <v>0</v>
      </c>
      <c r="L87" s="100">
        <f t="shared" si="150"/>
        <v>0</v>
      </c>
      <c r="M87" s="100">
        <f t="shared" si="151"/>
        <v>0</v>
      </c>
      <c r="N87" s="100">
        <f t="shared" si="152"/>
        <v>0</v>
      </c>
      <c r="O87" s="100">
        <f t="shared" si="153"/>
        <v>0</v>
      </c>
      <c r="P87" s="48">
        <f t="shared" si="154"/>
        <v>0</v>
      </c>
      <c r="Q87" s="30"/>
      <c r="R87" s="44"/>
    </row>
    <row r="88" spans="1:18" s="28" customFormat="1" ht="12.75" customHeight="1" x14ac:dyDescent="0.2">
      <c r="A88" s="97" t="s">
        <v>54</v>
      </c>
      <c r="B88" s="98"/>
      <c r="C88" s="101" t="s">
        <v>379</v>
      </c>
      <c r="D88" s="91" t="s">
        <v>111</v>
      </c>
      <c r="E88" s="92">
        <v>38</v>
      </c>
      <c r="F88" s="48"/>
      <c r="G88" s="48"/>
      <c r="H88" s="93">
        <f t="shared" si="0"/>
        <v>0</v>
      </c>
      <c r="I88" s="48"/>
      <c r="J88" s="48"/>
      <c r="K88" s="93">
        <f t="shared" si="149"/>
        <v>0</v>
      </c>
      <c r="L88" s="100">
        <f t="shared" si="150"/>
        <v>0</v>
      </c>
      <c r="M88" s="100">
        <f t="shared" si="151"/>
        <v>0</v>
      </c>
      <c r="N88" s="100">
        <f t="shared" si="152"/>
        <v>0</v>
      </c>
      <c r="O88" s="100">
        <f t="shared" si="153"/>
        <v>0</v>
      </c>
      <c r="P88" s="48">
        <f t="shared" si="154"/>
        <v>0</v>
      </c>
      <c r="Q88" s="30"/>
      <c r="R88" s="44"/>
    </row>
    <row r="89" spans="1:18" s="28" customFormat="1" ht="12.75" customHeight="1" x14ac:dyDescent="0.2">
      <c r="A89" s="97" t="s">
        <v>54</v>
      </c>
      <c r="B89" s="98"/>
      <c r="C89" s="90" t="s">
        <v>54</v>
      </c>
      <c r="D89" s="91">
        <v>0</v>
      </c>
      <c r="E89" s="92"/>
      <c r="F89" s="48"/>
      <c r="G89" s="48"/>
      <c r="H89" s="93" t="str">
        <f t="shared" ref="H89:H93" si="155">IF($E89="","",ROUND(F89*G89,2))</f>
        <v/>
      </c>
      <c r="I89" s="48"/>
      <c r="J89" s="48"/>
      <c r="K89" s="93" t="str">
        <f t="shared" si="149"/>
        <v/>
      </c>
      <c r="L89" s="100">
        <f t="shared" si="150"/>
        <v>0</v>
      </c>
      <c r="M89" s="100">
        <f t="shared" si="151"/>
        <v>0</v>
      </c>
      <c r="N89" s="100">
        <f t="shared" si="152"/>
        <v>0</v>
      </c>
      <c r="O89" s="100">
        <f t="shared" si="153"/>
        <v>0</v>
      </c>
      <c r="P89" s="48" t="str">
        <f t="shared" si="154"/>
        <v/>
      </c>
      <c r="Q89" s="30"/>
      <c r="R89" s="44"/>
    </row>
    <row r="90" spans="1:18" ht="12.75" customHeight="1" x14ac:dyDescent="0.2">
      <c r="A90" s="88" t="s">
        <v>145</v>
      </c>
      <c r="B90" s="96" t="s">
        <v>49</v>
      </c>
      <c r="C90" s="86" t="s">
        <v>89</v>
      </c>
      <c r="D90" s="91">
        <v>0</v>
      </c>
      <c r="E90" s="92"/>
      <c r="F90" s="48"/>
      <c r="G90" s="48"/>
      <c r="H90" s="93" t="str">
        <f t="shared" si="155"/>
        <v/>
      </c>
      <c r="I90" s="48"/>
      <c r="J90" s="48"/>
      <c r="K90" s="93" t="str">
        <f t="shared" si="149"/>
        <v/>
      </c>
      <c r="L90" s="94">
        <f>SUM(L91:L93)</f>
        <v>0</v>
      </c>
      <c r="M90" s="94">
        <f>SUM(M91:M93)</f>
        <v>0</v>
      </c>
      <c r="N90" s="94">
        <f>SUM(N91:N93)</f>
        <v>0</v>
      </c>
      <c r="O90" s="94">
        <f>SUM(O91:O93)</f>
        <v>0</v>
      </c>
      <c r="P90" s="94">
        <f>SUM(P91:P93)</f>
        <v>0</v>
      </c>
      <c r="R90" s="44"/>
    </row>
    <row r="91" spans="1:18" x14ac:dyDescent="0.2">
      <c r="A91" s="97" t="s">
        <v>146</v>
      </c>
      <c r="B91" s="98" t="s">
        <v>109</v>
      </c>
      <c r="C91" s="90" t="s">
        <v>90</v>
      </c>
      <c r="D91" s="91" t="s">
        <v>46</v>
      </c>
      <c r="E91" s="99">
        <v>2100</v>
      </c>
      <c r="F91" s="48"/>
      <c r="G91" s="48"/>
      <c r="H91" s="93">
        <f t="shared" si="155"/>
        <v>0</v>
      </c>
      <c r="I91" s="48"/>
      <c r="J91" s="48"/>
      <c r="K91" s="93">
        <f t="shared" si="149"/>
        <v>0</v>
      </c>
      <c r="L91" s="100">
        <f t="shared" ref="L91:L93" si="156">IF($E91="",,ROUND(E91*F91,2))</f>
        <v>0</v>
      </c>
      <c r="M91" s="100">
        <f t="shared" ref="M91:M93" si="157">IF($E91="",,ROUND($E91*H91,2))</f>
        <v>0</v>
      </c>
      <c r="N91" s="100">
        <f t="shared" ref="N91:N93" si="158">IF($E91="",,ROUND($E91*I91,2))</f>
        <v>0</v>
      </c>
      <c r="O91" s="100">
        <f t="shared" ref="O91:O93" si="159">IF($E91="",,ROUND($E91*J91,2))</f>
        <v>0</v>
      </c>
      <c r="P91" s="48">
        <f t="shared" ref="P91:P93" si="160">IF(E91="","",SUM(M91:O91))</f>
        <v>0</v>
      </c>
      <c r="Q91" s="30"/>
      <c r="R91" s="44"/>
    </row>
    <row r="92" spans="1:18" s="28" customFormat="1" ht="12.75" customHeight="1" x14ac:dyDescent="0.2">
      <c r="A92" s="97" t="s">
        <v>54</v>
      </c>
      <c r="B92" s="98"/>
      <c r="C92" s="101" t="s">
        <v>144</v>
      </c>
      <c r="D92" s="91" t="s">
        <v>47</v>
      </c>
      <c r="E92" s="92">
        <v>210</v>
      </c>
      <c r="F92" s="48"/>
      <c r="G92" s="48"/>
      <c r="H92" s="93">
        <f t="shared" si="155"/>
        <v>0</v>
      </c>
      <c r="I92" s="48"/>
      <c r="J92" s="48"/>
      <c r="K92" s="93">
        <f t="shared" si="149"/>
        <v>0</v>
      </c>
      <c r="L92" s="100">
        <f t="shared" si="156"/>
        <v>0</v>
      </c>
      <c r="M92" s="100">
        <f t="shared" si="157"/>
        <v>0</v>
      </c>
      <c r="N92" s="100">
        <f t="shared" si="158"/>
        <v>0</v>
      </c>
      <c r="O92" s="100">
        <f t="shared" si="159"/>
        <v>0</v>
      </c>
      <c r="P92" s="48">
        <f t="shared" si="160"/>
        <v>0</v>
      </c>
      <c r="Q92" s="30"/>
      <c r="R92" s="44"/>
    </row>
    <row r="93" spans="1:18" s="28" customFormat="1" ht="12.75" customHeight="1" x14ac:dyDescent="0.2">
      <c r="A93" s="97" t="s">
        <v>54</v>
      </c>
      <c r="B93" s="98"/>
      <c r="C93" s="101" t="s">
        <v>110</v>
      </c>
      <c r="D93" s="91" t="s">
        <v>111</v>
      </c>
      <c r="E93" s="92">
        <v>42</v>
      </c>
      <c r="F93" s="48"/>
      <c r="G93" s="48"/>
      <c r="H93" s="93">
        <f t="shared" si="155"/>
        <v>0</v>
      </c>
      <c r="I93" s="48"/>
      <c r="J93" s="48"/>
      <c r="K93" s="93">
        <f t="shared" si="149"/>
        <v>0</v>
      </c>
      <c r="L93" s="100">
        <f t="shared" si="156"/>
        <v>0</v>
      </c>
      <c r="M93" s="100">
        <f t="shared" si="157"/>
        <v>0</v>
      </c>
      <c r="N93" s="100">
        <f t="shared" si="158"/>
        <v>0</v>
      </c>
      <c r="O93" s="100">
        <f t="shared" si="159"/>
        <v>0</v>
      </c>
      <c r="P93" s="48">
        <f t="shared" si="160"/>
        <v>0</v>
      </c>
      <c r="Q93" s="30"/>
      <c r="R93" s="44"/>
    </row>
    <row r="94" spans="1:18" s="28" customFormat="1" ht="12.75" customHeight="1" x14ac:dyDescent="0.2">
      <c r="A94" s="88" t="s">
        <v>54</v>
      </c>
      <c r="B94" s="89"/>
      <c r="C94" s="90" t="s">
        <v>54</v>
      </c>
      <c r="D94" s="91">
        <v>0</v>
      </c>
      <c r="E94" s="92"/>
      <c r="F94" s="48"/>
      <c r="G94" s="48"/>
      <c r="H94" s="93" t="str">
        <f t="shared" si="0"/>
        <v/>
      </c>
      <c r="I94" s="48"/>
      <c r="J94" s="48"/>
      <c r="K94" s="93" t="str">
        <f t="shared" si="149"/>
        <v/>
      </c>
      <c r="L94" s="94">
        <f t="shared" ref="L94" si="161">IF($E94="",,ROUND(E94*F94,2))</f>
        <v>0</v>
      </c>
      <c r="M94" s="94">
        <f t="shared" ref="M94" si="162">IF($E94="",,ROUND($E94*H94,2))</f>
        <v>0</v>
      </c>
      <c r="N94" s="94">
        <f t="shared" ref="N94" si="163">IF($E94="",,ROUND($E94*I94,2))</f>
        <v>0</v>
      </c>
      <c r="O94" s="94">
        <f t="shared" ref="O94" si="164">IF($E94="",,ROUND($E94*J94,2))</f>
        <v>0</v>
      </c>
      <c r="P94" s="95" t="str">
        <f t="shared" ref="P94" si="165">IF(E94="","",SUM(M94:O94))</f>
        <v/>
      </c>
      <c r="Q94" s="30"/>
      <c r="R94" s="44"/>
    </row>
    <row r="95" spans="1:18" s="37" customFormat="1" ht="12.75" customHeight="1" x14ac:dyDescent="0.2">
      <c r="A95" s="102"/>
      <c r="B95" s="103" t="s">
        <v>43</v>
      </c>
      <c r="C95" s="104" t="s">
        <v>41</v>
      </c>
      <c r="D95" s="105"/>
      <c r="E95" s="106"/>
      <c r="F95" s="106"/>
      <c r="G95" s="106"/>
      <c r="H95" s="106"/>
      <c r="I95" s="106"/>
      <c r="J95" s="106"/>
      <c r="K95" s="106"/>
      <c r="L95" s="107">
        <f t="shared" ref="L95:O95" si="166">L22+L28+L38+L79+L84+L90</f>
        <v>0</v>
      </c>
      <c r="M95" s="107">
        <f t="shared" si="166"/>
        <v>0</v>
      </c>
      <c r="N95" s="107">
        <f t="shared" si="166"/>
        <v>0</v>
      </c>
      <c r="O95" s="107">
        <f t="shared" si="166"/>
        <v>0</v>
      </c>
      <c r="P95" s="107">
        <f>P22+P28+P38+P79+P84+P90</f>
        <v>0</v>
      </c>
      <c r="Q95" s="35"/>
    </row>
    <row r="96" spans="1:18" s="38" customFormat="1" ht="12.75" customHeight="1" x14ac:dyDescent="0.2">
      <c r="A96" s="209" t="s">
        <v>61</v>
      </c>
      <c r="B96" s="210"/>
      <c r="C96" s="211"/>
      <c r="D96" s="108">
        <v>0</v>
      </c>
      <c r="E96" s="106"/>
      <c r="F96" s="106"/>
      <c r="G96" s="106"/>
      <c r="H96" s="106"/>
      <c r="I96" s="106"/>
      <c r="J96" s="106"/>
      <c r="K96" s="106"/>
      <c r="L96" s="107"/>
      <c r="M96" s="107"/>
      <c r="N96" s="107">
        <f>ROUND(N95*D96,2)</f>
        <v>0</v>
      </c>
      <c r="O96" s="107"/>
      <c r="P96" s="106">
        <f>SUM(M96:O96)</f>
        <v>0</v>
      </c>
      <c r="Q96" s="39"/>
      <c r="R96" s="45"/>
    </row>
    <row r="97" spans="1:16" ht="12.75" customHeight="1" x14ac:dyDescent="0.2">
      <c r="A97" s="212" t="s">
        <v>42</v>
      </c>
      <c r="B97" s="213"/>
      <c r="C97" s="214"/>
      <c r="D97" s="109" t="s">
        <v>117</v>
      </c>
      <c r="E97" s="107"/>
      <c r="F97" s="107"/>
      <c r="G97" s="107"/>
      <c r="H97" s="107"/>
      <c r="I97" s="107"/>
      <c r="J97" s="107"/>
      <c r="K97" s="107"/>
      <c r="L97" s="107"/>
      <c r="M97" s="107">
        <f>SUM(M95:M96)</f>
        <v>0</v>
      </c>
      <c r="N97" s="107">
        <f>SUM(N95:N96)</f>
        <v>0</v>
      </c>
      <c r="O97" s="107">
        <f>SUM(O95:O96)</f>
        <v>0</v>
      </c>
      <c r="P97" s="106">
        <f>SUM(M97:O97)</f>
        <v>0</v>
      </c>
    </row>
    <row r="98" spans="1:16" ht="15" customHeight="1" x14ac:dyDescent="0.2"/>
    <row r="99" spans="1:16" ht="76.5" customHeight="1" x14ac:dyDescent="0.2">
      <c r="A99" s="215" t="s">
        <v>380</v>
      </c>
      <c r="B99" s="215"/>
      <c r="C99" s="215"/>
      <c r="D99" s="215"/>
      <c r="E99" s="215"/>
      <c r="F99" s="215"/>
      <c r="G99" s="215"/>
      <c r="H99" s="215"/>
      <c r="I99" s="215"/>
      <c r="J99" s="215"/>
      <c r="K99" s="215"/>
      <c r="L99" s="215"/>
      <c r="M99" s="215"/>
      <c r="N99" s="215"/>
      <c r="O99" s="215"/>
      <c r="P99" s="215"/>
    </row>
    <row r="100" spans="1:16" ht="23.25" customHeight="1" x14ac:dyDescent="0.2"/>
    <row r="101" spans="1:16" ht="14.25" customHeight="1" x14ac:dyDescent="0.2">
      <c r="E101" s="36"/>
      <c r="F101" s="186" t="s">
        <v>51</v>
      </c>
      <c r="G101" s="186"/>
      <c r="H101" s="185" t="str">
        <f>KOPTAME!D40</f>
        <v>/Sastādītājs/  Sastādīšanas datums</v>
      </c>
      <c r="I101" s="185"/>
      <c r="J101" s="185"/>
      <c r="K101" s="185"/>
      <c r="L101" s="185"/>
      <c r="M101" s="186" t="s">
        <v>52</v>
      </c>
      <c r="N101" s="186"/>
      <c r="O101" s="187" t="str">
        <f>KOPTAME!F40</f>
        <v>00000</v>
      </c>
      <c r="P101" s="187"/>
    </row>
    <row r="102" spans="1:16" ht="13.15" customHeight="1" x14ac:dyDescent="0.2">
      <c r="E102" s="36"/>
      <c r="H102" s="205" t="s">
        <v>76</v>
      </c>
      <c r="I102" s="205"/>
      <c r="J102" s="205"/>
      <c r="K102" s="205"/>
      <c r="L102" s="205"/>
    </row>
    <row r="103" spans="1:16" x14ac:dyDescent="0.2">
      <c r="E103" s="46"/>
      <c r="F103" s="47"/>
      <c r="G103" s="47"/>
      <c r="H103" s="47"/>
      <c r="I103" s="47"/>
      <c r="J103" s="47"/>
      <c r="K103" s="47"/>
      <c r="L103" s="47"/>
    </row>
    <row r="104" spans="1:16" x14ac:dyDescent="0.2">
      <c r="A104" s="206" t="str">
        <f ca="1">MID(CELL("filename"),FIND("[",CELL("filename"))+1,FIND("]",CELL("filename"))-FIND("[",CELL("filename"))-1)</f>
        <v>Tāmes (darbu apjomi).xlsx</v>
      </c>
      <c r="B104" s="206"/>
      <c r="C104" s="206"/>
      <c r="D104" s="206"/>
      <c r="E104" s="206"/>
      <c r="F104" s="206"/>
      <c r="G104" s="206"/>
      <c r="H104" s="206"/>
      <c r="I104" s="206"/>
      <c r="J104" s="206"/>
      <c r="K104" s="206"/>
      <c r="L104" s="206"/>
      <c r="M104" s="206"/>
      <c r="N104" s="206"/>
      <c r="O104" s="206"/>
      <c r="P104" s="206"/>
    </row>
    <row r="106" spans="1:16" x14ac:dyDescent="0.2">
      <c r="C106" s="40"/>
      <c r="D106" s="40"/>
      <c r="E106" s="40"/>
      <c r="F106" s="40"/>
    </row>
    <row r="107" spans="1:16" x14ac:dyDescent="0.2">
      <c r="C107" s="40"/>
    </row>
    <row r="108" spans="1:16" x14ac:dyDescent="0.2">
      <c r="C108" s="40"/>
    </row>
    <row r="109" spans="1:16" x14ac:dyDescent="0.2">
      <c r="C109" s="40"/>
    </row>
    <row r="110" spans="1:16" x14ac:dyDescent="0.2">
      <c r="C110" s="40"/>
    </row>
    <row r="111" spans="1:16" x14ac:dyDescent="0.2">
      <c r="C111" s="40"/>
      <c r="J111" s="49"/>
      <c r="K111" s="49"/>
      <c r="L111" s="49"/>
    </row>
    <row r="112" spans="1:16" x14ac:dyDescent="0.2">
      <c r="C112" s="40"/>
    </row>
    <row r="113" spans="3:3" x14ac:dyDescent="0.2">
      <c r="C113" s="40"/>
    </row>
    <row r="114" spans="3:3" x14ac:dyDescent="0.2">
      <c r="C114" s="40"/>
    </row>
  </sheetData>
  <mergeCells count="47">
    <mergeCell ref="A5:B5"/>
    <mergeCell ref="C5:P5"/>
    <mergeCell ref="A1:B1"/>
    <mergeCell ref="C1:D1"/>
    <mergeCell ref="A2:P2"/>
    <mergeCell ref="A3:P3"/>
    <mergeCell ref="A4:P4"/>
    <mergeCell ref="A9:B9"/>
    <mergeCell ref="C9:P9"/>
    <mergeCell ref="A10:B10"/>
    <mergeCell ref="C10:P10"/>
    <mergeCell ref="A6:B6"/>
    <mergeCell ref="C6:P6"/>
    <mergeCell ref="A7:B7"/>
    <mergeCell ref="C7:P7"/>
    <mergeCell ref="A8:B8"/>
    <mergeCell ref="C8:P8"/>
    <mergeCell ref="A17:B17"/>
    <mergeCell ref="K17:P17"/>
    <mergeCell ref="A18:A19"/>
    <mergeCell ref="B18:B19"/>
    <mergeCell ref="C18:C19"/>
    <mergeCell ref="D18:D19"/>
    <mergeCell ref="E18:E19"/>
    <mergeCell ref="F18:K18"/>
    <mergeCell ref="H102:L102"/>
    <mergeCell ref="A104:P104"/>
    <mergeCell ref="L18:P18"/>
    <mergeCell ref="A96:C96"/>
    <mergeCell ref="A97:C97"/>
    <mergeCell ref="A99:P99"/>
    <mergeCell ref="F101:G101"/>
    <mergeCell ref="M101:N101"/>
    <mergeCell ref="O101:P101"/>
    <mergeCell ref="H101:L101"/>
    <mergeCell ref="A11:B11"/>
    <mergeCell ref="A13:B13"/>
    <mergeCell ref="A16:B16"/>
    <mergeCell ref="C11:P11"/>
    <mergeCell ref="C13:P13"/>
    <mergeCell ref="C16:P16"/>
    <mergeCell ref="A15:B15"/>
    <mergeCell ref="C15:P15"/>
    <mergeCell ref="A12:B12"/>
    <mergeCell ref="C12:P12"/>
    <mergeCell ref="A14:B14"/>
    <mergeCell ref="C14:P14"/>
  </mergeCells>
  <conditionalFormatting sqref="C39:P42 C60:P60 C73:P74 C94:P94 C21:P27 C47:P50 C55:P55 C62:P63 C67:P71 C76:P76 C80:P88">
    <cfRule type="expression" dxfId="102" priority="37">
      <formula>IF(AND($A21="",$B21=""),TRUE,FALSE)</formula>
    </cfRule>
  </conditionalFormatting>
  <conditionalFormatting sqref="C49:C50 C60 C55 C62">
    <cfRule type="expression" dxfId="101" priority="36">
      <formula>IF(AND($A49="",$B49=""),TRUE,FALSE)</formula>
    </cfRule>
  </conditionalFormatting>
  <conditionalFormatting sqref="C38:P38">
    <cfRule type="expression" dxfId="100" priority="35">
      <formula>IF(AND($A38="",$B38=""),TRUE,FALSE)</formula>
    </cfRule>
  </conditionalFormatting>
  <conditionalFormatting sqref="C28:P30 C36:P36">
    <cfRule type="expression" dxfId="99" priority="34">
      <formula>IF(AND($A28="",$B28=""),TRUE,FALSE)</formula>
    </cfRule>
  </conditionalFormatting>
  <conditionalFormatting sqref="C37:P37">
    <cfRule type="expression" dxfId="98" priority="33">
      <formula>IF(AND($A37="",$B37=""),TRUE,FALSE)</formula>
    </cfRule>
  </conditionalFormatting>
  <conditionalFormatting sqref="C58:P59">
    <cfRule type="expression" dxfId="97" priority="32">
      <formula>IF(AND($A58="",$B58=""),TRUE,FALSE)</formula>
    </cfRule>
  </conditionalFormatting>
  <conditionalFormatting sqref="C59">
    <cfRule type="expression" dxfId="96" priority="31">
      <formula>IF(AND($A59="",$B59=""),TRUE,FALSE)</formula>
    </cfRule>
  </conditionalFormatting>
  <conditionalFormatting sqref="C56:P57">
    <cfRule type="expression" dxfId="95" priority="30">
      <formula>IF(AND($A56="",$B56=""),TRUE,FALSE)</formula>
    </cfRule>
  </conditionalFormatting>
  <conditionalFormatting sqref="C57">
    <cfRule type="expression" dxfId="94" priority="29">
      <formula>IF(AND($A57="",$B57=""),TRUE,FALSE)</formula>
    </cfRule>
  </conditionalFormatting>
  <conditionalFormatting sqref="C77:P77">
    <cfRule type="expression" dxfId="93" priority="28">
      <formula>IF(AND($A77="",$B77=""),TRUE,FALSE)</formula>
    </cfRule>
  </conditionalFormatting>
  <conditionalFormatting sqref="C72:P72">
    <cfRule type="expression" dxfId="92" priority="27">
      <formula>IF(AND($A72="",$B72=""),TRUE,FALSE)</formula>
    </cfRule>
  </conditionalFormatting>
  <conditionalFormatting sqref="C78:P79">
    <cfRule type="expression" dxfId="91" priority="25">
      <formula>IF(AND($A78="",$B78=""),TRUE,FALSE)</formula>
    </cfRule>
  </conditionalFormatting>
  <conditionalFormatting sqref="C89:P89">
    <cfRule type="expression" dxfId="90" priority="22">
      <formula>IF(AND($A89="",$B89=""),TRUE,FALSE)</formula>
    </cfRule>
  </conditionalFormatting>
  <conditionalFormatting sqref="C90:P91">
    <cfRule type="expression" dxfId="89" priority="21">
      <formula>IF(AND($A90="",$B90=""),TRUE,FALSE)</formula>
    </cfRule>
  </conditionalFormatting>
  <conditionalFormatting sqref="C92:P92">
    <cfRule type="expression" dxfId="88" priority="18">
      <formula>IF(AND($A92="",$B92=""),TRUE,FALSE)</formula>
    </cfRule>
  </conditionalFormatting>
  <conditionalFormatting sqref="C93:P93">
    <cfRule type="expression" dxfId="87" priority="17">
      <formula>IF(AND($A93="",$B93=""),TRUE,FALSE)</formula>
    </cfRule>
  </conditionalFormatting>
  <conditionalFormatting sqref="C32:P32">
    <cfRule type="expression" dxfId="86" priority="16">
      <formula>IF(AND($A32="",$B32=""),TRUE,FALSE)</formula>
    </cfRule>
  </conditionalFormatting>
  <conditionalFormatting sqref="C34:P34">
    <cfRule type="expression" dxfId="85" priority="15">
      <formula>IF(AND($A34="",$B34=""),TRUE,FALSE)</formula>
    </cfRule>
  </conditionalFormatting>
  <conditionalFormatting sqref="C35:P35">
    <cfRule type="expression" dxfId="84" priority="14">
      <formula>IF(AND($A35="",$B35=""),TRUE,FALSE)</formula>
    </cfRule>
  </conditionalFormatting>
  <conditionalFormatting sqref="C33:P33">
    <cfRule type="expression" dxfId="83" priority="13">
      <formula>IF(AND($A33="",$B33=""),TRUE,FALSE)</formula>
    </cfRule>
  </conditionalFormatting>
  <conditionalFormatting sqref="C31:P31">
    <cfRule type="expression" dxfId="82" priority="12">
      <formula>IF(AND($A31="",$B31=""),TRUE,FALSE)</formula>
    </cfRule>
  </conditionalFormatting>
  <conditionalFormatting sqref="C43:P44">
    <cfRule type="expression" dxfId="81" priority="11">
      <formula>IF(AND($A43="",$B43=""),TRUE,FALSE)</formula>
    </cfRule>
  </conditionalFormatting>
  <conditionalFormatting sqref="C45:P46">
    <cfRule type="expression" dxfId="80" priority="10">
      <formula>IF(AND($A45="",$B45=""),TRUE,FALSE)</formula>
    </cfRule>
  </conditionalFormatting>
  <conditionalFormatting sqref="C51:P54">
    <cfRule type="expression" dxfId="79" priority="9">
      <formula>IF(AND($A51="",$B51=""),TRUE,FALSE)</formula>
    </cfRule>
  </conditionalFormatting>
  <conditionalFormatting sqref="C53:C54">
    <cfRule type="expression" dxfId="78" priority="8">
      <formula>IF(AND($A53="",$B53=""),TRUE,FALSE)</formula>
    </cfRule>
  </conditionalFormatting>
  <conditionalFormatting sqref="C61:P61">
    <cfRule type="expression" dxfId="77" priority="7">
      <formula>IF(AND($A61="",$B61=""),TRUE,FALSE)</formula>
    </cfRule>
  </conditionalFormatting>
  <conditionalFormatting sqref="C61">
    <cfRule type="expression" dxfId="76" priority="6">
      <formula>IF(AND($A61="",$B61=""),TRUE,FALSE)</formula>
    </cfRule>
  </conditionalFormatting>
  <conditionalFormatting sqref="C65:P66">
    <cfRule type="expression" dxfId="75" priority="5">
      <formula>IF(AND($A65="",$B65=""),TRUE,FALSE)</formula>
    </cfRule>
  </conditionalFormatting>
  <conditionalFormatting sqref="C66">
    <cfRule type="expression" dxfId="74" priority="4">
      <formula>IF(AND($A66="",$B66=""),TRUE,FALSE)</formula>
    </cfRule>
  </conditionalFormatting>
  <conditionalFormatting sqref="C64:P64">
    <cfRule type="expression" dxfId="73" priority="3">
      <formula>IF(AND($A64="",$B64=""),TRUE,FALSE)</formula>
    </cfRule>
  </conditionalFormatting>
  <conditionalFormatting sqref="C64">
    <cfRule type="expression" dxfId="72" priority="2">
      <formula>IF(AND($A64="",$B64=""),TRUE,FALSE)</formula>
    </cfRule>
  </conditionalFormatting>
  <conditionalFormatting sqref="C75:P75">
    <cfRule type="expression" dxfId="71" priority="1">
      <formula>IF(AND($A75="",$B75=""),TRUE,FALSE)</formula>
    </cfRule>
  </conditionalFormatting>
  <pageMargins left="0.59055118110236227" right="0.15748031496062992" top="0.98425196850393704" bottom="0.27559055118110237" header="3.937007874015748E-2" footer="0.11811023622047245"/>
  <pageSetup paperSize="9" scale="77" firstPageNumber="0" fitToHeight="0" orientation="landscape" horizontalDpi="4294967293" r:id="rId1"/>
  <headerFooter>
    <oddFooter>&amp;C&amp;8Lapa &amp;P no &amp;N</oddFooter>
  </headerFooter>
  <rowBreaks count="1" manualBreakCount="1">
    <brk id="83"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81"/>
  <sheetViews>
    <sheetView showZeros="0" view="pageBreakPreview" topLeftCell="A13" zoomScale="85" zoomScaleNormal="40" zoomScaleSheetLayoutView="85" workbookViewId="0">
      <selection activeCell="K57" sqref="K57"/>
    </sheetView>
  </sheetViews>
  <sheetFormatPr defaultColWidth="8.28515625" defaultRowHeight="11.25" x14ac:dyDescent="0.2"/>
  <cols>
    <col min="1" max="1" width="7.85546875" style="36" customWidth="1"/>
    <col min="2" max="2" width="9.28515625" style="36" customWidth="1"/>
    <col min="3" max="3" width="65.140625" style="36" bestFit="1" customWidth="1"/>
    <col min="4" max="4" width="6.7109375" style="36" bestFit="1" customWidth="1"/>
    <col min="5" max="5" width="6.7109375" style="41" bestFit="1" customWidth="1"/>
    <col min="6" max="6" width="7" style="36" bestFit="1" customWidth="1"/>
    <col min="7" max="7" width="8.85546875" style="36" customWidth="1"/>
    <col min="8" max="8" width="7.140625" style="36" customWidth="1"/>
    <col min="9" max="9" width="7" style="36" customWidth="1"/>
    <col min="10" max="10" width="7" style="36" bestFit="1" customWidth="1"/>
    <col min="11" max="11" width="7.7109375" style="36" customWidth="1"/>
    <col min="12" max="12" width="7.85546875" style="36" bestFit="1" customWidth="1"/>
    <col min="13" max="14" width="8.7109375" style="36" bestFit="1" customWidth="1"/>
    <col min="15" max="15" width="7.85546875" style="36" bestFit="1" customWidth="1"/>
    <col min="16" max="16" width="9.28515625" style="36" bestFit="1" customWidth="1"/>
    <col min="17" max="17" width="8.28515625" style="35"/>
    <col min="18" max="18" width="8.28515625" style="41"/>
    <col min="19" max="16384" width="8.28515625" style="36"/>
  </cols>
  <sheetData>
    <row r="1" spans="1:237" s="34" customFormat="1" x14ac:dyDescent="0.2">
      <c r="A1" s="216"/>
      <c r="B1" s="223"/>
      <c r="C1" s="216"/>
      <c r="D1" s="216"/>
      <c r="E1" s="37"/>
      <c r="F1" s="49"/>
      <c r="G1" s="49"/>
      <c r="H1" s="49"/>
      <c r="I1" s="49"/>
      <c r="J1" s="49"/>
      <c r="P1" s="82"/>
      <c r="Q1" s="35"/>
      <c r="R1" s="37"/>
    </row>
    <row r="2" spans="1:237" s="34" customFormat="1" ht="12.75" x14ac:dyDescent="0.2">
      <c r="A2" s="224" t="str">
        <f ca="1">MID(CELL("filename",A1),FIND("]",CELL("filename",A1))+1,256)</f>
        <v>1-2</v>
      </c>
      <c r="B2" s="224"/>
      <c r="C2" s="224"/>
      <c r="D2" s="224"/>
      <c r="E2" s="224"/>
      <c r="F2" s="224"/>
      <c r="G2" s="224"/>
      <c r="H2" s="224"/>
      <c r="I2" s="224"/>
      <c r="J2" s="224"/>
      <c r="K2" s="224"/>
      <c r="L2" s="224"/>
      <c r="M2" s="224"/>
      <c r="N2" s="224"/>
      <c r="O2" s="224"/>
      <c r="P2" s="224"/>
      <c r="Q2" s="35"/>
      <c r="R2" s="37"/>
    </row>
    <row r="3" spans="1:237" s="34" customFormat="1" ht="12.75" x14ac:dyDescent="0.2">
      <c r="A3" s="225" t="str">
        <f>C13</f>
        <v>Lietus kanalizācijas ārējie tīkli</v>
      </c>
      <c r="B3" s="225"/>
      <c r="C3" s="225"/>
      <c r="D3" s="225"/>
      <c r="E3" s="225"/>
      <c r="F3" s="225"/>
      <c r="G3" s="225"/>
      <c r="H3" s="225"/>
      <c r="I3" s="225"/>
      <c r="J3" s="225"/>
      <c r="K3" s="225"/>
      <c r="L3" s="225"/>
      <c r="M3" s="225"/>
      <c r="N3" s="225"/>
      <c r="O3" s="225"/>
      <c r="P3" s="225"/>
      <c r="Q3" s="35"/>
      <c r="R3" s="37"/>
    </row>
    <row r="4" spans="1:237" s="34" customFormat="1" x14ac:dyDescent="0.2">
      <c r="A4" s="226" t="s">
        <v>53</v>
      </c>
      <c r="B4" s="226"/>
      <c r="C4" s="226"/>
      <c r="D4" s="226"/>
      <c r="E4" s="226"/>
      <c r="F4" s="226"/>
      <c r="G4" s="226"/>
      <c r="H4" s="226"/>
      <c r="I4" s="226"/>
      <c r="J4" s="226"/>
      <c r="K4" s="226"/>
      <c r="L4" s="226"/>
      <c r="M4" s="226"/>
      <c r="N4" s="226"/>
      <c r="O4" s="226"/>
      <c r="P4" s="226"/>
      <c r="Q4" s="35"/>
      <c r="R4" s="37"/>
    </row>
    <row r="5" spans="1:237" s="26" customFormat="1" ht="10.15" customHeight="1" x14ac:dyDescent="0.2">
      <c r="A5" s="219" t="s">
        <v>0</v>
      </c>
      <c r="B5" s="221"/>
      <c r="C5" s="222" t="str">
        <f>IF(KOPTAME!C11="","",KOPTAME!C11)</f>
        <v>Auces novada pašvaldība</v>
      </c>
      <c r="D5" s="222"/>
      <c r="E5" s="222"/>
      <c r="F5" s="222"/>
      <c r="G5" s="222"/>
      <c r="H5" s="222"/>
      <c r="I5" s="222"/>
      <c r="J5" s="222"/>
      <c r="K5" s="222"/>
      <c r="L5" s="222"/>
      <c r="M5" s="222"/>
      <c r="N5" s="222"/>
      <c r="O5" s="222"/>
      <c r="P5" s="222"/>
      <c r="Q5" s="29"/>
      <c r="R5" s="42"/>
    </row>
    <row r="6" spans="1:237" s="26" customFormat="1" ht="10.15" customHeight="1" x14ac:dyDescent="0.2">
      <c r="A6" s="219" t="s">
        <v>1</v>
      </c>
      <c r="B6" s="219"/>
      <c r="C6" s="220">
        <f>IF(KOPTAME!C12="","",KOPTAME!C12)</f>
        <v>90009116331</v>
      </c>
      <c r="D6" s="220"/>
      <c r="E6" s="220"/>
      <c r="F6" s="220"/>
      <c r="G6" s="220"/>
      <c r="H6" s="220"/>
      <c r="I6" s="220"/>
      <c r="J6" s="220"/>
      <c r="K6" s="220"/>
      <c r="L6" s="220"/>
      <c r="M6" s="220"/>
      <c r="N6" s="220"/>
      <c r="O6" s="220"/>
      <c r="P6" s="220"/>
      <c r="Q6" s="29"/>
      <c r="R6" s="42"/>
    </row>
    <row r="7" spans="1:237" s="26" customFormat="1" x14ac:dyDescent="0.2">
      <c r="A7" s="219" t="s">
        <v>2</v>
      </c>
      <c r="B7" s="219"/>
      <c r="C7" s="220" t="str">
        <f>IF(KOPTAME!C13="","",KOPTAME!C13)</f>
        <v>Jelgavas iela 1, Auce,, Auces novads, Latvija, LV-3708</v>
      </c>
      <c r="D7" s="220"/>
      <c r="E7" s="220"/>
      <c r="F7" s="220"/>
      <c r="G7" s="220"/>
      <c r="H7" s="220"/>
      <c r="I7" s="220"/>
      <c r="J7" s="220"/>
      <c r="K7" s="220"/>
      <c r="L7" s="220"/>
      <c r="M7" s="220"/>
      <c r="N7" s="220"/>
      <c r="O7" s="220"/>
      <c r="P7" s="220"/>
      <c r="Q7" s="29"/>
      <c r="R7" s="42"/>
    </row>
    <row r="8" spans="1:237" s="26" customFormat="1" ht="10.15" customHeight="1" x14ac:dyDescent="0.2">
      <c r="A8" s="219" t="s">
        <v>3</v>
      </c>
      <c r="B8" s="221"/>
      <c r="C8" s="222" t="str">
        <f>IF(KOPTAME!C14="","",KOPTAME!C14)</f>
        <v>SIA "Izpildītājs"</v>
      </c>
      <c r="D8" s="222"/>
      <c r="E8" s="222"/>
      <c r="F8" s="222"/>
      <c r="G8" s="222"/>
      <c r="H8" s="222"/>
      <c r="I8" s="222"/>
      <c r="J8" s="222"/>
      <c r="K8" s="222"/>
      <c r="L8" s="222"/>
      <c r="M8" s="222"/>
      <c r="N8" s="222"/>
      <c r="O8" s="222"/>
      <c r="P8" s="222"/>
      <c r="Q8" s="29"/>
      <c r="R8" s="42"/>
    </row>
    <row r="9" spans="1:237" s="26" customFormat="1" x14ac:dyDescent="0.2">
      <c r="A9" s="219" t="s">
        <v>1</v>
      </c>
      <c r="B9" s="219"/>
      <c r="C9" s="220" t="str">
        <f>IF(KOPTAME!C15="","",KOPTAME!C15)</f>
        <v>Reģistrācijas Nr.</v>
      </c>
      <c r="D9" s="220"/>
      <c r="E9" s="220"/>
      <c r="F9" s="220"/>
      <c r="G9" s="220"/>
      <c r="H9" s="220"/>
      <c r="I9" s="220"/>
      <c r="J9" s="220"/>
      <c r="K9" s="220"/>
      <c r="L9" s="220"/>
      <c r="M9" s="220"/>
      <c r="N9" s="220"/>
      <c r="O9" s="220"/>
      <c r="P9" s="220"/>
      <c r="Q9" s="29"/>
      <c r="R9" s="42"/>
    </row>
    <row r="10" spans="1:237" s="26" customFormat="1" x14ac:dyDescent="0.2">
      <c r="A10" s="219"/>
      <c r="B10" s="219"/>
      <c r="C10" s="220" t="str">
        <f>IF(KOPTAME!E16="","",KOPTAME!E16)</f>
        <v/>
      </c>
      <c r="D10" s="220"/>
      <c r="E10" s="220"/>
      <c r="F10" s="220"/>
      <c r="G10" s="220"/>
      <c r="H10" s="220"/>
      <c r="I10" s="220"/>
      <c r="J10" s="220"/>
      <c r="K10" s="220"/>
      <c r="L10" s="220"/>
      <c r="M10" s="220"/>
      <c r="N10" s="220"/>
      <c r="O10" s="220"/>
      <c r="P10" s="220"/>
      <c r="Q10" s="29"/>
      <c r="R10" s="42"/>
    </row>
    <row r="11" spans="1:237" s="27" customFormat="1" x14ac:dyDescent="0.2">
      <c r="A11" s="175" t="s">
        <v>4</v>
      </c>
      <c r="B11" s="175"/>
      <c r="C11" s="203" t="str">
        <f>IF(KOPTAME!$C$20=0,"",KOPTAME!$C$20)</f>
        <v>"Bēnes ielas gājēju celiņa posma izbūve"</v>
      </c>
      <c r="D11" s="203"/>
      <c r="E11" s="203"/>
      <c r="F11" s="203"/>
      <c r="G11" s="203"/>
      <c r="H11" s="203"/>
      <c r="I11" s="203"/>
      <c r="J11" s="203"/>
      <c r="K11" s="203"/>
      <c r="L11" s="203"/>
      <c r="M11" s="203"/>
      <c r="N11" s="203"/>
      <c r="O11" s="203"/>
      <c r="P11" s="203"/>
      <c r="Q11" s="29"/>
      <c r="R11" s="43"/>
      <c r="IB11" s="26"/>
      <c r="IC11" s="26"/>
    </row>
    <row r="12" spans="1:237" s="34" customFormat="1" ht="10.15" customHeight="1" x14ac:dyDescent="0.2">
      <c r="A12" s="175" t="s">
        <v>21</v>
      </c>
      <c r="B12" s="175"/>
      <c r="C12" s="204" t="str">
        <f>KOPTAME!C21</f>
        <v>Bēnes iela, Auce, Auces novads</v>
      </c>
      <c r="D12" s="204"/>
      <c r="E12" s="204"/>
      <c r="F12" s="204"/>
      <c r="G12" s="204"/>
      <c r="H12" s="204"/>
      <c r="I12" s="204"/>
      <c r="J12" s="204"/>
      <c r="K12" s="204"/>
      <c r="L12" s="204"/>
      <c r="M12" s="204"/>
      <c r="N12" s="204"/>
      <c r="O12" s="204"/>
      <c r="P12" s="204"/>
      <c r="Q12" s="35"/>
      <c r="R12" s="37"/>
    </row>
    <row r="13" spans="1:237" s="34" customFormat="1" ht="10.15" customHeight="1" x14ac:dyDescent="0.2">
      <c r="A13" s="175" t="s">
        <v>5</v>
      </c>
      <c r="B13" s="175"/>
      <c r="C13" s="203" t="s">
        <v>215</v>
      </c>
      <c r="D13" s="203"/>
      <c r="E13" s="203"/>
      <c r="F13" s="203"/>
      <c r="G13" s="203"/>
      <c r="H13" s="203"/>
      <c r="I13" s="203"/>
      <c r="J13" s="203"/>
      <c r="K13" s="203"/>
      <c r="L13" s="203"/>
      <c r="M13" s="203"/>
      <c r="N13" s="203"/>
      <c r="O13" s="203"/>
      <c r="P13" s="203"/>
      <c r="Q13" s="35"/>
      <c r="R13" s="37"/>
    </row>
    <row r="14" spans="1:237" s="34" customFormat="1" ht="10.15" customHeight="1" x14ac:dyDescent="0.2">
      <c r="A14" s="175" t="str">
        <f>IF(KOPTAME!$A$22="","",KOPTAME!$A$22)</f>
        <v/>
      </c>
      <c r="B14" s="175"/>
      <c r="C14" s="204" t="str">
        <f>IF(KOPTAME!$C$22=0,"",KOPTAME!$C$22)</f>
        <v/>
      </c>
      <c r="D14" s="204"/>
      <c r="E14" s="204"/>
      <c r="F14" s="204"/>
      <c r="G14" s="204"/>
      <c r="H14" s="204"/>
      <c r="I14" s="204"/>
      <c r="J14" s="204"/>
      <c r="K14" s="204"/>
      <c r="L14" s="204"/>
      <c r="M14" s="204"/>
      <c r="N14" s="204"/>
      <c r="O14" s="204"/>
      <c r="P14" s="204"/>
      <c r="Q14" s="35"/>
      <c r="R14" s="37"/>
    </row>
    <row r="15" spans="1:237" s="34" customFormat="1" ht="11.25" customHeight="1" x14ac:dyDescent="0.2">
      <c r="A15" s="175" t="str">
        <f>IF(KOPTAME!$A$23="","",KOPTAME!$A$23)</f>
        <v>Iepirkuma ID:</v>
      </c>
      <c r="B15" s="175"/>
      <c r="C15" s="204" t="str">
        <f>IF(KOPTAME!$C$23=0,"",KOPTAME!$C$23)</f>
        <v>Iepirkuma Nr.</v>
      </c>
      <c r="D15" s="204"/>
      <c r="E15" s="204"/>
      <c r="F15" s="204"/>
      <c r="G15" s="204"/>
      <c r="H15" s="204"/>
      <c r="I15" s="204"/>
      <c r="J15" s="204"/>
      <c r="K15" s="204"/>
      <c r="L15" s="204"/>
      <c r="M15" s="204"/>
      <c r="N15" s="204"/>
      <c r="O15" s="204"/>
      <c r="P15" s="204"/>
      <c r="Q15" s="35"/>
      <c r="R15" s="37"/>
    </row>
    <row r="16" spans="1:237" s="34" customFormat="1" x14ac:dyDescent="0.2">
      <c r="A16" s="175" t="str">
        <f>IF(KOPTAME!A24="","",KOPTAME!A24)</f>
        <v/>
      </c>
      <c r="B16" s="175"/>
      <c r="C16" s="204" t="str">
        <f>IF(KOPTAME!C24="","",KOPTAME!C24)</f>
        <v/>
      </c>
      <c r="D16" s="204"/>
      <c r="E16" s="204"/>
      <c r="F16" s="204"/>
      <c r="G16" s="204"/>
      <c r="H16" s="204"/>
      <c r="I16" s="204"/>
      <c r="J16" s="204"/>
      <c r="K16" s="204"/>
      <c r="L16" s="204"/>
      <c r="M16" s="204"/>
      <c r="N16" s="204"/>
      <c r="O16" s="204"/>
      <c r="P16" s="204"/>
      <c r="Q16" s="35"/>
      <c r="R16" s="37"/>
    </row>
    <row r="17" spans="1:18" s="34" customFormat="1" x14ac:dyDescent="0.2">
      <c r="A17" s="216"/>
      <c r="B17" s="216"/>
      <c r="C17" s="83"/>
      <c r="D17" s="84"/>
      <c r="E17" s="85"/>
      <c r="F17" s="83"/>
      <c r="G17" s="83"/>
      <c r="H17" s="83"/>
      <c r="I17" s="83"/>
      <c r="J17" s="83"/>
      <c r="K17" s="217" t="str">
        <f>KOPTAME!$E$26</f>
        <v>Sastādīšanas datums</v>
      </c>
      <c r="L17" s="217"/>
      <c r="M17" s="217"/>
      <c r="N17" s="217"/>
      <c r="O17" s="217"/>
      <c r="P17" s="217"/>
      <c r="Q17" s="35"/>
      <c r="R17" s="37"/>
    </row>
    <row r="18" spans="1:18" s="34" customFormat="1" ht="12.75" customHeight="1" x14ac:dyDescent="0.2">
      <c r="A18" s="207" t="s">
        <v>6</v>
      </c>
      <c r="B18" s="207" t="s">
        <v>7</v>
      </c>
      <c r="C18" s="207" t="s">
        <v>8</v>
      </c>
      <c r="D18" s="207" t="s">
        <v>36</v>
      </c>
      <c r="E18" s="218" t="s">
        <v>37</v>
      </c>
      <c r="F18" s="207" t="s">
        <v>9</v>
      </c>
      <c r="G18" s="207"/>
      <c r="H18" s="207"/>
      <c r="I18" s="207"/>
      <c r="J18" s="207"/>
      <c r="K18" s="207"/>
      <c r="L18" s="207" t="s">
        <v>10</v>
      </c>
      <c r="M18" s="207"/>
      <c r="N18" s="207"/>
      <c r="O18" s="207"/>
      <c r="P18" s="208"/>
      <c r="Q18" s="35"/>
      <c r="R18" s="37"/>
    </row>
    <row r="19" spans="1:18" ht="64.5" customHeight="1" x14ac:dyDescent="0.2">
      <c r="A19" s="207"/>
      <c r="B19" s="207"/>
      <c r="C19" s="207"/>
      <c r="D19" s="207"/>
      <c r="E19" s="218"/>
      <c r="F19" s="86" t="s">
        <v>38</v>
      </c>
      <c r="G19" s="86" t="s">
        <v>118</v>
      </c>
      <c r="H19" s="86" t="s">
        <v>119</v>
      </c>
      <c r="I19" s="86" t="s">
        <v>120</v>
      </c>
      <c r="J19" s="86" t="s">
        <v>121</v>
      </c>
      <c r="K19" s="86" t="s">
        <v>122</v>
      </c>
      <c r="L19" s="86" t="s">
        <v>39</v>
      </c>
      <c r="M19" s="86" t="s">
        <v>119</v>
      </c>
      <c r="N19" s="86" t="s">
        <v>120</v>
      </c>
      <c r="O19" s="86" t="s">
        <v>121</v>
      </c>
      <c r="P19" s="86" t="s">
        <v>123</v>
      </c>
    </row>
    <row r="20" spans="1:18" x14ac:dyDescent="0.2">
      <c r="A20" s="86">
        <v>1</v>
      </c>
      <c r="B20" s="86">
        <v>2</v>
      </c>
      <c r="C20" s="86">
        <v>3</v>
      </c>
      <c r="D20" s="86">
        <v>4</v>
      </c>
      <c r="E20" s="87">
        <v>5</v>
      </c>
      <c r="F20" s="86">
        <v>6</v>
      </c>
      <c r="G20" s="86">
        <v>7</v>
      </c>
      <c r="H20" s="86">
        <v>8</v>
      </c>
      <c r="I20" s="86">
        <v>9</v>
      </c>
      <c r="J20" s="86">
        <v>10</v>
      </c>
      <c r="K20" s="86">
        <v>11</v>
      </c>
      <c r="L20" s="86">
        <v>12</v>
      </c>
      <c r="M20" s="86">
        <v>13</v>
      </c>
      <c r="N20" s="86">
        <v>14</v>
      </c>
      <c r="O20" s="86">
        <v>15</v>
      </c>
      <c r="P20" s="86">
        <v>16</v>
      </c>
    </row>
    <row r="21" spans="1:18" ht="12.75" customHeight="1" x14ac:dyDescent="0.2">
      <c r="A21" s="88" t="s">
        <v>54</v>
      </c>
      <c r="B21" s="89"/>
      <c r="C21" s="90" t="s">
        <v>54</v>
      </c>
      <c r="D21" s="91">
        <v>0</v>
      </c>
      <c r="E21" s="92"/>
      <c r="F21" s="48"/>
      <c r="G21" s="48"/>
      <c r="H21" s="93" t="str">
        <f t="shared" ref="H21:H61" si="0">IF($E21="","",ROUND(F21*G21,2))</f>
        <v/>
      </c>
      <c r="I21" s="48"/>
      <c r="J21" s="48"/>
      <c r="K21" s="93" t="str">
        <f t="shared" ref="K21:K60" si="1">IF($E21="","",H21+I21+J21)</f>
        <v/>
      </c>
      <c r="L21" s="94"/>
      <c r="M21" s="94"/>
      <c r="N21" s="94"/>
      <c r="O21" s="94"/>
      <c r="P21" s="95"/>
      <c r="R21" s="44"/>
    </row>
    <row r="22" spans="1:18" ht="12.75" customHeight="1" x14ac:dyDescent="0.2">
      <c r="A22" s="88" t="s">
        <v>63</v>
      </c>
      <c r="B22" s="96" t="s">
        <v>174</v>
      </c>
      <c r="C22" s="86" t="s">
        <v>175</v>
      </c>
      <c r="D22" s="91">
        <v>0</v>
      </c>
      <c r="E22" s="92"/>
      <c r="F22" s="48"/>
      <c r="G22" s="48"/>
      <c r="H22" s="93" t="str">
        <f t="shared" si="0"/>
        <v/>
      </c>
      <c r="I22" s="48"/>
      <c r="J22" s="48"/>
      <c r="K22" s="93" t="str">
        <f t="shared" si="1"/>
        <v/>
      </c>
      <c r="L22" s="94">
        <f>SUM(L23:L60)</f>
        <v>0</v>
      </c>
      <c r="M22" s="94">
        <f>SUM(M23:M60)</f>
        <v>0</v>
      </c>
      <c r="N22" s="94">
        <f>SUM(N23:N60)</f>
        <v>0</v>
      </c>
      <c r="O22" s="94">
        <f>SUM(O23:O60)</f>
        <v>0</v>
      </c>
      <c r="P22" s="94">
        <f>SUM(P23:P60)</f>
        <v>0</v>
      </c>
      <c r="R22" s="44"/>
    </row>
    <row r="23" spans="1:18" x14ac:dyDescent="0.2">
      <c r="A23" s="97" t="s">
        <v>64</v>
      </c>
      <c r="B23" s="98" t="s">
        <v>176</v>
      </c>
      <c r="C23" s="90" t="s">
        <v>177</v>
      </c>
      <c r="D23" s="91" t="s">
        <v>44</v>
      </c>
      <c r="E23" s="99">
        <v>20</v>
      </c>
      <c r="F23" s="48"/>
      <c r="G23" s="48"/>
      <c r="H23" s="93">
        <f t="shared" si="0"/>
        <v>0</v>
      </c>
      <c r="I23" s="48"/>
      <c r="J23" s="48"/>
      <c r="K23" s="93">
        <f t="shared" si="1"/>
        <v>0</v>
      </c>
      <c r="L23" s="100">
        <f t="shared" ref="L23:L60" si="2">IF($E23="",,ROUND(E23*F23,2))</f>
        <v>0</v>
      </c>
      <c r="M23" s="100">
        <f t="shared" ref="M23:O60" si="3">IF($E23="",,ROUND($E23*H23,2))</f>
        <v>0</v>
      </c>
      <c r="N23" s="100">
        <f t="shared" si="3"/>
        <v>0</v>
      </c>
      <c r="O23" s="100">
        <f t="shared" si="3"/>
        <v>0</v>
      </c>
      <c r="P23" s="48">
        <f t="shared" ref="P23:P60" si="4">IF(E23="","",SUM(M23:O23))</f>
        <v>0</v>
      </c>
      <c r="Q23" s="30"/>
      <c r="R23" s="44"/>
    </row>
    <row r="24" spans="1:18" s="28" customFormat="1" ht="33.75" x14ac:dyDescent="0.2">
      <c r="A24" s="97" t="s">
        <v>65</v>
      </c>
      <c r="B24" s="98" t="s">
        <v>178</v>
      </c>
      <c r="C24" s="90" t="s">
        <v>179</v>
      </c>
      <c r="D24" s="91" t="s">
        <v>45</v>
      </c>
      <c r="E24" s="92">
        <v>145</v>
      </c>
      <c r="F24" s="48"/>
      <c r="G24" s="48"/>
      <c r="H24" s="93">
        <f t="shared" si="0"/>
        <v>0</v>
      </c>
      <c r="I24" s="48"/>
      <c r="J24" s="48"/>
      <c r="K24" s="93">
        <f t="shared" si="1"/>
        <v>0</v>
      </c>
      <c r="L24" s="100">
        <f t="shared" si="2"/>
        <v>0</v>
      </c>
      <c r="M24" s="100">
        <f t="shared" si="3"/>
        <v>0</v>
      </c>
      <c r="N24" s="100">
        <f t="shared" si="3"/>
        <v>0</v>
      </c>
      <c r="O24" s="100">
        <f t="shared" si="3"/>
        <v>0</v>
      </c>
      <c r="P24" s="48">
        <f t="shared" si="4"/>
        <v>0</v>
      </c>
      <c r="Q24" s="30"/>
      <c r="R24" s="44"/>
    </row>
    <row r="25" spans="1:18" s="58" customFormat="1" ht="22.5" x14ac:dyDescent="0.2">
      <c r="A25" s="110" t="s">
        <v>54</v>
      </c>
      <c r="B25" s="111"/>
      <c r="C25" s="112" t="s">
        <v>381</v>
      </c>
      <c r="D25" s="113" t="s">
        <v>45</v>
      </c>
      <c r="E25" s="114">
        <v>150</v>
      </c>
      <c r="F25" s="55"/>
      <c r="G25" s="55"/>
      <c r="H25" s="115">
        <f t="shared" si="0"/>
        <v>0</v>
      </c>
      <c r="I25" s="55"/>
      <c r="J25" s="55"/>
      <c r="K25" s="115">
        <f t="shared" si="1"/>
        <v>0</v>
      </c>
      <c r="L25" s="116">
        <f t="shared" si="2"/>
        <v>0</v>
      </c>
      <c r="M25" s="116">
        <f t="shared" si="3"/>
        <v>0</v>
      </c>
      <c r="N25" s="116">
        <f t="shared" si="3"/>
        <v>0</v>
      </c>
      <c r="O25" s="116">
        <f t="shared" si="3"/>
        <v>0</v>
      </c>
      <c r="P25" s="55">
        <f t="shared" si="4"/>
        <v>0</v>
      </c>
      <c r="Q25" s="56"/>
      <c r="R25" s="57"/>
    </row>
    <row r="26" spans="1:18" s="58" customFormat="1" ht="12.75" customHeight="1" x14ac:dyDescent="0.2">
      <c r="A26" s="110" t="s">
        <v>54</v>
      </c>
      <c r="B26" s="111"/>
      <c r="C26" s="112" t="s">
        <v>180</v>
      </c>
      <c r="D26" s="113" t="s">
        <v>47</v>
      </c>
      <c r="E26" s="114">
        <v>44</v>
      </c>
      <c r="F26" s="55"/>
      <c r="G26" s="55"/>
      <c r="H26" s="115">
        <f t="shared" si="0"/>
        <v>0</v>
      </c>
      <c r="I26" s="55"/>
      <c r="J26" s="55"/>
      <c r="K26" s="115">
        <f t="shared" si="1"/>
        <v>0</v>
      </c>
      <c r="L26" s="116">
        <f t="shared" si="2"/>
        <v>0</v>
      </c>
      <c r="M26" s="116">
        <f t="shared" si="3"/>
        <v>0</v>
      </c>
      <c r="N26" s="116">
        <f t="shared" si="3"/>
        <v>0</v>
      </c>
      <c r="O26" s="116">
        <f t="shared" si="3"/>
        <v>0</v>
      </c>
      <c r="P26" s="55">
        <f t="shared" si="4"/>
        <v>0</v>
      </c>
      <c r="Q26" s="56"/>
      <c r="R26" s="57"/>
    </row>
    <row r="27" spans="1:18" s="58" customFormat="1" ht="12.75" customHeight="1" x14ac:dyDescent="0.2">
      <c r="A27" s="110" t="s">
        <v>54</v>
      </c>
      <c r="B27" s="111"/>
      <c r="C27" s="112" t="s">
        <v>181</v>
      </c>
      <c r="D27" s="113" t="s">
        <v>47</v>
      </c>
      <c r="E27" s="114">
        <v>29</v>
      </c>
      <c r="F27" s="55"/>
      <c r="G27" s="55"/>
      <c r="H27" s="115">
        <f t="shared" ref="H27:H30" si="5">IF($E27="","",ROUND(F27*G27,2))</f>
        <v>0</v>
      </c>
      <c r="I27" s="55"/>
      <c r="J27" s="55"/>
      <c r="K27" s="115">
        <f t="shared" ref="K27:K30" si="6">IF($E27="","",H27+I27+J27)</f>
        <v>0</v>
      </c>
      <c r="L27" s="116">
        <f t="shared" ref="L27:L30" si="7">IF($E27="",,ROUND(E27*F27,2))</f>
        <v>0</v>
      </c>
      <c r="M27" s="116">
        <f t="shared" ref="M27:M30" si="8">IF($E27="",,ROUND($E27*H27,2))</f>
        <v>0</v>
      </c>
      <c r="N27" s="116">
        <f t="shared" ref="N27:N30" si="9">IF($E27="",,ROUND($E27*I27,2))</f>
        <v>0</v>
      </c>
      <c r="O27" s="116">
        <f t="shared" ref="O27:O30" si="10">IF($E27="",,ROUND($E27*J27,2))</f>
        <v>0</v>
      </c>
      <c r="P27" s="55">
        <f t="shared" ref="P27:P30" si="11">IF(E27="","",SUM(M27:O27))</f>
        <v>0</v>
      </c>
      <c r="Q27" s="56"/>
      <c r="R27" s="57"/>
    </row>
    <row r="28" spans="1:18" s="58" customFormat="1" ht="12.75" customHeight="1" x14ac:dyDescent="0.2">
      <c r="A28" s="110" t="s">
        <v>54</v>
      </c>
      <c r="B28" s="111"/>
      <c r="C28" s="112" t="s">
        <v>182</v>
      </c>
      <c r="D28" s="113" t="s">
        <v>47</v>
      </c>
      <c r="E28" s="114">
        <v>190</v>
      </c>
      <c r="F28" s="55"/>
      <c r="G28" s="55"/>
      <c r="H28" s="115">
        <f t="shared" si="5"/>
        <v>0</v>
      </c>
      <c r="I28" s="55"/>
      <c r="J28" s="55"/>
      <c r="K28" s="115">
        <f t="shared" si="6"/>
        <v>0</v>
      </c>
      <c r="L28" s="116">
        <f t="shared" si="7"/>
        <v>0</v>
      </c>
      <c r="M28" s="116">
        <f t="shared" si="8"/>
        <v>0</v>
      </c>
      <c r="N28" s="116">
        <f t="shared" si="9"/>
        <v>0</v>
      </c>
      <c r="O28" s="116">
        <f t="shared" si="10"/>
        <v>0</v>
      </c>
      <c r="P28" s="55">
        <f t="shared" si="11"/>
        <v>0</v>
      </c>
      <c r="Q28" s="56"/>
      <c r="R28" s="57"/>
    </row>
    <row r="29" spans="1:18" s="28" customFormat="1" ht="33.75" x14ac:dyDescent="0.2">
      <c r="A29" s="97" t="s">
        <v>66</v>
      </c>
      <c r="B29" s="98" t="s">
        <v>183</v>
      </c>
      <c r="C29" s="90" t="s">
        <v>184</v>
      </c>
      <c r="D29" s="91" t="s">
        <v>45</v>
      </c>
      <c r="E29" s="92">
        <v>5</v>
      </c>
      <c r="F29" s="48"/>
      <c r="G29" s="48"/>
      <c r="H29" s="93">
        <f t="shared" si="5"/>
        <v>0</v>
      </c>
      <c r="I29" s="48"/>
      <c r="J29" s="48"/>
      <c r="K29" s="93">
        <f t="shared" si="6"/>
        <v>0</v>
      </c>
      <c r="L29" s="100">
        <f t="shared" si="7"/>
        <v>0</v>
      </c>
      <c r="M29" s="100">
        <f t="shared" si="8"/>
        <v>0</v>
      </c>
      <c r="N29" s="100">
        <f t="shared" si="9"/>
        <v>0</v>
      </c>
      <c r="O29" s="100">
        <f t="shared" si="10"/>
        <v>0</v>
      </c>
      <c r="P29" s="48">
        <f t="shared" si="11"/>
        <v>0</v>
      </c>
      <c r="Q29" s="30"/>
      <c r="R29" s="44"/>
    </row>
    <row r="30" spans="1:18" s="58" customFormat="1" ht="12.75" customHeight="1" x14ac:dyDescent="0.2">
      <c r="A30" s="110" t="s">
        <v>54</v>
      </c>
      <c r="B30" s="111"/>
      <c r="C30" s="112" t="s">
        <v>382</v>
      </c>
      <c r="D30" s="113" t="s">
        <v>45</v>
      </c>
      <c r="E30" s="114">
        <v>6</v>
      </c>
      <c r="F30" s="55"/>
      <c r="G30" s="55"/>
      <c r="H30" s="115">
        <f t="shared" si="5"/>
        <v>0</v>
      </c>
      <c r="I30" s="55"/>
      <c r="J30" s="55"/>
      <c r="K30" s="115">
        <f t="shared" si="6"/>
        <v>0</v>
      </c>
      <c r="L30" s="116">
        <f t="shared" si="7"/>
        <v>0</v>
      </c>
      <c r="M30" s="116">
        <f t="shared" si="8"/>
        <v>0</v>
      </c>
      <c r="N30" s="116">
        <f t="shared" si="9"/>
        <v>0</v>
      </c>
      <c r="O30" s="116">
        <f t="shared" si="10"/>
        <v>0</v>
      </c>
      <c r="P30" s="55">
        <f t="shared" si="11"/>
        <v>0</v>
      </c>
      <c r="Q30" s="56"/>
      <c r="R30" s="57"/>
    </row>
    <row r="31" spans="1:18" s="58" customFormat="1" ht="12.75" customHeight="1" x14ac:dyDescent="0.2">
      <c r="A31" s="110" t="s">
        <v>54</v>
      </c>
      <c r="B31" s="111"/>
      <c r="C31" s="112" t="s">
        <v>180</v>
      </c>
      <c r="D31" s="113" t="s">
        <v>47</v>
      </c>
      <c r="E31" s="114">
        <v>2</v>
      </c>
      <c r="F31" s="55"/>
      <c r="G31" s="55"/>
      <c r="H31" s="115">
        <f t="shared" ref="H31:H49" si="12">IF($E31="","",ROUND(F31*G31,2))</f>
        <v>0</v>
      </c>
      <c r="I31" s="55"/>
      <c r="J31" s="55"/>
      <c r="K31" s="115">
        <f t="shared" ref="K31:K49" si="13">IF($E31="","",H31+I31+J31)</f>
        <v>0</v>
      </c>
      <c r="L31" s="116">
        <f t="shared" ref="L31:L49" si="14">IF($E31="",,ROUND(E31*F31,2))</f>
        <v>0</v>
      </c>
      <c r="M31" s="116">
        <f t="shared" ref="M31:M49" si="15">IF($E31="",,ROUND($E31*H31,2))</f>
        <v>0</v>
      </c>
      <c r="N31" s="116">
        <f t="shared" ref="N31:N49" si="16">IF($E31="",,ROUND($E31*I31,2))</f>
        <v>0</v>
      </c>
      <c r="O31" s="116">
        <f t="shared" ref="O31:O49" si="17">IF($E31="",,ROUND($E31*J31,2))</f>
        <v>0</v>
      </c>
      <c r="P31" s="55">
        <f t="shared" ref="P31:P49" si="18">IF(E31="","",SUM(M31:O31))</f>
        <v>0</v>
      </c>
      <c r="Q31" s="56"/>
      <c r="R31" s="57"/>
    </row>
    <row r="32" spans="1:18" s="58" customFormat="1" ht="22.5" x14ac:dyDescent="0.2">
      <c r="A32" s="110" t="s">
        <v>54</v>
      </c>
      <c r="B32" s="111"/>
      <c r="C32" s="112" t="s">
        <v>185</v>
      </c>
      <c r="D32" s="113" t="s">
        <v>47</v>
      </c>
      <c r="E32" s="114">
        <v>7</v>
      </c>
      <c r="F32" s="55"/>
      <c r="G32" s="55"/>
      <c r="H32" s="115">
        <f t="shared" si="12"/>
        <v>0</v>
      </c>
      <c r="I32" s="55"/>
      <c r="J32" s="55"/>
      <c r="K32" s="115">
        <f t="shared" si="13"/>
        <v>0</v>
      </c>
      <c r="L32" s="116">
        <f t="shared" si="14"/>
        <v>0</v>
      </c>
      <c r="M32" s="116">
        <f t="shared" si="15"/>
        <v>0</v>
      </c>
      <c r="N32" s="116">
        <f t="shared" si="16"/>
        <v>0</v>
      </c>
      <c r="O32" s="116">
        <f t="shared" si="17"/>
        <v>0</v>
      </c>
      <c r="P32" s="55">
        <f t="shared" si="18"/>
        <v>0</v>
      </c>
      <c r="Q32" s="56"/>
      <c r="R32" s="57"/>
    </row>
    <row r="33" spans="1:18" s="28" customFormat="1" ht="33.75" x14ac:dyDescent="0.2">
      <c r="A33" s="97" t="s">
        <v>67</v>
      </c>
      <c r="B33" s="98" t="s">
        <v>186</v>
      </c>
      <c r="C33" s="90" t="s">
        <v>187</v>
      </c>
      <c r="D33" s="91" t="s">
        <v>45</v>
      </c>
      <c r="E33" s="92">
        <v>11</v>
      </c>
      <c r="F33" s="48"/>
      <c r="G33" s="48"/>
      <c r="H33" s="93">
        <f t="shared" si="12"/>
        <v>0</v>
      </c>
      <c r="I33" s="48"/>
      <c r="J33" s="48"/>
      <c r="K33" s="93">
        <f t="shared" si="13"/>
        <v>0</v>
      </c>
      <c r="L33" s="100">
        <f t="shared" si="14"/>
        <v>0</v>
      </c>
      <c r="M33" s="100">
        <f t="shared" si="15"/>
        <v>0</v>
      </c>
      <c r="N33" s="100">
        <f t="shared" si="16"/>
        <v>0</v>
      </c>
      <c r="O33" s="100">
        <f t="shared" si="17"/>
        <v>0</v>
      </c>
      <c r="P33" s="48">
        <f t="shared" si="18"/>
        <v>0</v>
      </c>
      <c r="Q33" s="30"/>
      <c r="R33" s="44"/>
    </row>
    <row r="34" spans="1:18" s="58" customFormat="1" ht="12.75" customHeight="1" x14ac:dyDescent="0.2">
      <c r="A34" s="110" t="s">
        <v>54</v>
      </c>
      <c r="B34" s="111"/>
      <c r="C34" s="112" t="s">
        <v>383</v>
      </c>
      <c r="D34" s="113" t="s">
        <v>45</v>
      </c>
      <c r="E34" s="114">
        <v>12</v>
      </c>
      <c r="F34" s="55"/>
      <c r="G34" s="55"/>
      <c r="H34" s="115">
        <f t="shared" si="12"/>
        <v>0</v>
      </c>
      <c r="I34" s="55"/>
      <c r="J34" s="55"/>
      <c r="K34" s="115">
        <f t="shared" si="13"/>
        <v>0</v>
      </c>
      <c r="L34" s="116">
        <f t="shared" si="14"/>
        <v>0</v>
      </c>
      <c r="M34" s="116">
        <f t="shared" si="15"/>
        <v>0</v>
      </c>
      <c r="N34" s="116">
        <f t="shared" si="16"/>
        <v>0</v>
      </c>
      <c r="O34" s="116">
        <f t="shared" si="17"/>
        <v>0</v>
      </c>
      <c r="P34" s="55">
        <f t="shared" si="18"/>
        <v>0</v>
      </c>
      <c r="Q34" s="56"/>
      <c r="R34" s="57"/>
    </row>
    <row r="35" spans="1:18" s="58" customFormat="1" ht="12.75" customHeight="1" x14ac:dyDescent="0.2">
      <c r="A35" s="110" t="s">
        <v>54</v>
      </c>
      <c r="B35" s="111"/>
      <c r="C35" s="112" t="s">
        <v>180</v>
      </c>
      <c r="D35" s="113" t="s">
        <v>47</v>
      </c>
      <c r="E35" s="114">
        <v>5</v>
      </c>
      <c r="F35" s="55"/>
      <c r="G35" s="55"/>
      <c r="H35" s="115">
        <f t="shared" si="12"/>
        <v>0</v>
      </c>
      <c r="I35" s="55"/>
      <c r="J35" s="55"/>
      <c r="K35" s="115">
        <f t="shared" si="13"/>
        <v>0</v>
      </c>
      <c r="L35" s="116">
        <f t="shared" si="14"/>
        <v>0</v>
      </c>
      <c r="M35" s="116">
        <f t="shared" si="15"/>
        <v>0</v>
      </c>
      <c r="N35" s="116">
        <f t="shared" si="16"/>
        <v>0</v>
      </c>
      <c r="O35" s="116">
        <f t="shared" si="17"/>
        <v>0</v>
      </c>
      <c r="P35" s="55">
        <f t="shared" si="18"/>
        <v>0</v>
      </c>
      <c r="Q35" s="56"/>
      <c r="R35" s="57"/>
    </row>
    <row r="36" spans="1:18" s="58" customFormat="1" ht="22.5" x14ac:dyDescent="0.2">
      <c r="A36" s="110" t="s">
        <v>54</v>
      </c>
      <c r="B36" s="111"/>
      <c r="C36" s="112" t="s">
        <v>185</v>
      </c>
      <c r="D36" s="113" t="s">
        <v>47</v>
      </c>
      <c r="E36" s="114">
        <v>15</v>
      </c>
      <c r="F36" s="55"/>
      <c r="G36" s="55"/>
      <c r="H36" s="115">
        <f t="shared" si="12"/>
        <v>0</v>
      </c>
      <c r="I36" s="55"/>
      <c r="J36" s="55"/>
      <c r="K36" s="115">
        <f t="shared" si="13"/>
        <v>0</v>
      </c>
      <c r="L36" s="116">
        <f t="shared" si="14"/>
        <v>0</v>
      </c>
      <c r="M36" s="116">
        <f t="shared" si="15"/>
        <v>0</v>
      </c>
      <c r="N36" s="116">
        <f t="shared" si="16"/>
        <v>0</v>
      </c>
      <c r="O36" s="116">
        <f t="shared" si="17"/>
        <v>0</v>
      </c>
      <c r="P36" s="55">
        <f t="shared" si="18"/>
        <v>0</v>
      </c>
      <c r="Q36" s="56"/>
      <c r="R36" s="57"/>
    </row>
    <row r="37" spans="1:18" s="28" customFormat="1" ht="12.75" customHeight="1" x14ac:dyDescent="0.2">
      <c r="A37" s="97" t="s">
        <v>68</v>
      </c>
      <c r="B37" s="98" t="s">
        <v>188</v>
      </c>
      <c r="C37" s="90" t="s">
        <v>189</v>
      </c>
      <c r="D37" s="91" t="s">
        <v>45</v>
      </c>
      <c r="E37" s="92">
        <v>161</v>
      </c>
      <c r="F37" s="48"/>
      <c r="G37" s="48"/>
      <c r="H37" s="93">
        <f t="shared" si="12"/>
        <v>0</v>
      </c>
      <c r="I37" s="48"/>
      <c r="J37" s="48"/>
      <c r="K37" s="93">
        <f t="shared" si="13"/>
        <v>0</v>
      </c>
      <c r="L37" s="100">
        <f t="shared" si="14"/>
        <v>0</v>
      </c>
      <c r="M37" s="100">
        <f t="shared" si="15"/>
        <v>0</v>
      </c>
      <c r="N37" s="100">
        <f t="shared" si="16"/>
        <v>0</v>
      </c>
      <c r="O37" s="100">
        <f t="shared" si="17"/>
        <v>0</v>
      </c>
      <c r="P37" s="48">
        <f t="shared" si="18"/>
        <v>0</v>
      </c>
      <c r="Q37" s="30"/>
      <c r="R37" s="44"/>
    </row>
    <row r="38" spans="1:18" s="58" customFormat="1" ht="12.75" customHeight="1" x14ac:dyDescent="0.2">
      <c r="A38" s="110" t="s">
        <v>54</v>
      </c>
      <c r="B38" s="111"/>
      <c r="C38" s="112" t="s">
        <v>190</v>
      </c>
      <c r="D38" s="113" t="s">
        <v>45</v>
      </c>
      <c r="E38" s="114">
        <v>161</v>
      </c>
      <c r="F38" s="55"/>
      <c r="G38" s="55"/>
      <c r="H38" s="115">
        <f t="shared" si="12"/>
        <v>0</v>
      </c>
      <c r="I38" s="55"/>
      <c r="J38" s="55"/>
      <c r="K38" s="115">
        <f t="shared" si="13"/>
        <v>0</v>
      </c>
      <c r="L38" s="116">
        <f t="shared" si="14"/>
        <v>0</v>
      </c>
      <c r="M38" s="116">
        <f t="shared" si="15"/>
        <v>0</v>
      </c>
      <c r="N38" s="116">
        <f t="shared" si="16"/>
        <v>0</v>
      </c>
      <c r="O38" s="116">
        <f t="shared" si="17"/>
        <v>0</v>
      </c>
      <c r="P38" s="55">
        <f t="shared" si="18"/>
        <v>0</v>
      </c>
      <c r="Q38" s="56"/>
      <c r="R38" s="57"/>
    </row>
    <row r="39" spans="1:18" s="28" customFormat="1" ht="12.75" customHeight="1" x14ac:dyDescent="0.2">
      <c r="A39" s="97" t="s">
        <v>69</v>
      </c>
      <c r="B39" s="98" t="s">
        <v>191</v>
      </c>
      <c r="C39" s="90" t="s">
        <v>192</v>
      </c>
      <c r="D39" s="91" t="s">
        <v>44</v>
      </c>
      <c r="E39" s="92">
        <v>6</v>
      </c>
      <c r="F39" s="48"/>
      <c r="G39" s="48"/>
      <c r="H39" s="93">
        <f t="shared" si="12"/>
        <v>0</v>
      </c>
      <c r="I39" s="48"/>
      <c r="J39" s="48"/>
      <c r="K39" s="93">
        <f t="shared" si="13"/>
        <v>0</v>
      </c>
      <c r="L39" s="100">
        <f t="shared" si="14"/>
        <v>0</v>
      </c>
      <c r="M39" s="100">
        <f t="shared" si="15"/>
        <v>0</v>
      </c>
      <c r="N39" s="100">
        <f t="shared" si="16"/>
        <v>0</v>
      </c>
      <c r="O39" s="100">
        <f t="shared" si="17"/>
        <v>0</v>
      </c>
      <c r="P39" s="48">
        <f t="shared" si="18"/>
        <v>0</v>
      </c>
      <c r="Q39" s="30"/>
      <c r="R39" s="44"/>
    </row>
    <row r="40" spans="1:18" s="58" customFormat="1" ht="12.75" customHeight="1" x14ac:dyDescent="0.2">
      <c r="A40" s="110" t="s">
        <v>54</v>
      </c>
      <c r="B40" s="111"/>
      <c r="C40" s="112" t="s">
        <v>193</v>
      </c>
      <c r="D40" s="113" t="s">
        <v>44</v>
      </c>
      <c r="E40" s="114">
        <v>4</v>
      </c>
      <c r="F40" s="55"/>
      <c r="G40" s="55"/>
      <c r="H40" s="115">
        <f t="shared" si="12"/>
        <v>0</v>
      </c>
      <c r="I40" s="55"/>
      <c r="J40" s="55"/>
      <c r="K40" s="115">
        <f t="shared" si="13"/>
        <v>0</v>
      </c>
      <c r="L40" s="116">
        <f t="shared" si="14"/>
        <v>0</v>
      </c>
      <c r="M40" s="116">
        <f t="shared" si="15"/>
        <v>0</v>
      </c>
      <c r="N40" s="116">
        <f t="shared" si="16"/>
        <v>0</v>
      </c>
      <c r="O40" s="116">
        <f t="shared" si="17"/>
        <v>0</v>
      </c>
      <c r="P40" s="55">
        <f t="shared" si="18"/>
        <v>0</v>
      </c>
      <c r="Q40" s="56"/>
      <c r="R40" s="57"/>
    </row>
    <row r="41" spans="1:18" s="58" customFormat="1" ht="12.75" customHeight="1" x14ac:dyDescent="0.2">
      <c r="A41" s="110" t="s">
        <v>54</v>
      </c>
      <c r="B41" s="111"/>
      <c r="C41" s="112" t="s">
        <v>194</v>
      </c>
      <c r="D41" s="113" t="s">
        <v>44</v>
      </c>
      <c r="E41" s="114">
        <v>4</v>
      </c>
      <c r="F41" s="55"/>
      <c r="G41" s="55"/>
      <c r="H41" s="115">
        <f t="shared" si="12"/>
        <v>0</v>
      </c>
      <c r="I41" s="55"/>
      <c r="J41" s="55"/>
      <c r="K41" s="115">
        <f t="shared" si="13"/>
        <v>0</v>
      </c>
      <c r="L41" s="116">
        <f t="shared" si="14"/>
        <v>0</v>
      </c>
      <c r="M41" s="116">
        <f t="shared" si="15"/>
        <v>0</v>
      </c>
      <c r="N41" s="116">
        <f t="shared" si="16"/>
        <v>0</v>
      </c>
      <c r="O41" s="116">
        <f t="shared" si="17"/>
        <v>0</v>
      </c>
      <c r="P41" s="55">
        <f t="shared" si="18"/>
        <v>0</v>
      </c>
      <c r="Q41" s="56"/>
      <c r="R41" s="57"/>
    </row>
    <row r="42" spans="1:18" s="58" customFormat="1" ht="12.75" customHeight="1" x14ac:dyDescent="0.2">
      <c r="A42" s="110" t="s">
        <v>54</v>
      </c>
      <c r="B42" s="111"/>
      <c r="C42" s="112" t="s">
        <v>195</v>
      </c>
      <c r="D42" s="113" t="s">
        <v>44</v>
      </c>
      <c r="E42" s="114">
        <v>6</v>
      </c>
      <c r="F42" s="55"/>
      <c r="G42" s="55"/>
      <c r="H42" s="115">
        <f t="shared" si="12"/>
        <v>0</v>
      </c>
      <c r="I42" s="55"/>
      <c r="J42" s="55"/>
      <c r="K42" s="115">
        <f t="shared" si="13"/>
        <v>0</v>
      </c>
      <c r="L42" s="116">
        <f t="shared" si="14"/>
        <v>0</v>
      </c>
      <c r="M42" s="116">
        <f t="shared" si="15"/>
        <v>0</v>
      </c>
      <c r="N42" s="116">
        <f t="shared" si="16"/>
        <v>0</v>
      </c>
      <c r="O42" s="116">
        <f t="shared" si="17"/>
        <v>0</v>
      </c>
      <c r="P42" s="55">
        <f t="shared" si="18"/>
        <v>0</v>
      </c>
      <c r="Q42" s="56"/>
      <c r="R42" s="57"/>
    </row>
    <row r="43" spans="1:18" s="58" customFormat="1" ht="12.75" customHeight="1" x14ac:dyDescent="0.2">
      <c r="A43" s="110" t="s">
        <v>54</v>
      </c>
      <c r="B43" s="111"/>
      <c r="C43" s="112" t="s">
        <v>196</v>
      </c>
      <c r="D43" s="113" t="s">
        <v>111</v>
      </c>
      <c r="E43" s="114">
        <v>24</v>
      </c>
      <c r="F43" s="55"/>
      <c r="G43" s="55"/>
      <c r="H43" s="115">
        <f t="shared" ref="H43:H45" si="19">IF($E43="","",ROUND(F43*G43,2))</f>
        <v>0</v>
      </c>
      <c r="I43" s="55"/>
      <c r="J43" s="55"/>
      <c r="K43" s="115">
        <f t="shared" ref="K43:K45" si="20">IF($E43="","",H43+I43+J43)</f>
        <v>0</v>
      </c>
      <c r="L43" s="116">
        <f t="shared" ref="L43:L45" si="21">IF($E43="",,ROUND(E43*F43,2))</f>
        <v>0</v>
      </c>
      <c r="M43" s="116">
        <f t="shared" ref="M43:M45" si="22">IF($E43="",,ROUND($E43*H43,2))</f>
        <v>0</v>
      </c>
      <c r="N43" s="116">
        <f t="shared" ref="N43:N45" si="23">IF($E43="",,ROUND($E43*I43,2))</f>
        <v>0</v>
      </c>
      <c r="O43" s="116">
        <f t="shared" ref="O43:O45" si="24">IF($E43="",,ROUND($E43*J43,2))</f>
        <v>0</v>
      </c>
      <c r="P43" s="55">
        <f t="shared" ref="P43:P45" si="25">IF(E43="","",SUM(M43:O43))</f>
        <v>0</v>
      </c>
      <c r="Q43" s="56"/>
      <c r="R43" s="57"/>
    </row>
    <row r="44" spans="1:18" s="58" customFormat="1" ht="12.75" customHeight="1" x14ac:dyDescent="0.2">
      <c r="A44" s="110" t="s">
        <v>54</v>
      </c>
      <c r="B44" s="111"/>
      <c r="C44" s="112" t="s">
        <v>197</v>
      </c>
      <c r="D44" s="113" t="s">
        <v>88</v>
      </c>
      <c r="E44" s="114">
        <v>1</v>
      </c>
      <c r="F44" s="55"/>
      <c r="G44" s="55"/>
      <c r="H44" s="115">
        <f t="shared" si="19"/>
        <v>0</v>
      </c>
      <c r="I44" s="55"/>
      <c r="J44" s="55"/>
      <c r="K44" s="115">
        <f t="shared" si="20"/>
        <v>0</v>
      </c>
      <c r="L44" s="116">
        <f t="shared" si="21"/>
        <v>0</v>
      </c>
      <c r="M44" s="116">
        <f t="shared" si="22"/>
        <v>0</v>
      </c>
      <c r="N44" s="116">
        <f t="shared" si="23"/>
        <v>0</v>
      </c>
      <c r="O44" s="116">
        <f t="shared" si="24"/>
        <v>0</v>
      </c>
      <c r="P44" s="55">
        <f t="shared" si="25"/>
        <v>0</v>
      </c>
      <c r="Q44" s="56"/>
      <c r="R44" s="57"/>
    </row>
    <row r="45" spans="1:18" s="58" customFormat="1" ht="12.75" customHeight="1" x14ac:dyDescent="0.2">
      <c r="A45" s="110" t="s">
        <v>54</v>
      </c>
      <c r="B45" s="111"/>
      <c r="C45" s="112" t="s">
        <v>198</v>
      </c>
      <c r="D45" s="113" t="s">
        <v>88</v>
      </c>
      <c r="E45" s="114">
        <v>3</v>
      </c>
      <c r="F45" s="55"/>
      <c r="G45" s="55"/>
      <c r="H45" s="115">
        <f t="shared" si="19"/>
        <v>0</v>
      </c>
      <c r="I45" s="55"/>
      <c r="J45" s="55"/>
      <c r="K45" s="115">
        <f t="shared" si="20"/>
        <v>0</v>
      </c>
      <c r="L45" s="116">
        <f t="shared" si="21"/>
        <v>0</v>
      </c>
      <c r="M45" s="116">
        <f t="shared" si="22"/>
        <v>0</v>
      </c>
      <c r="N45" s="116">
        <f t="shared" si="23"/>
        <v>0</v>
      </c>
      <c r="O45" s="116">
        <f t="shared" si="24"/>
        <v>0</v>
      </c>
      <c r="P45" s="55">
        <f t="shared" si="25"/>
        <v>0</v>
      </c>
      <c r="Q45" s="56"/>
      <c r="R45" s="57"/>
    </row>
    <row r="46" spans="1:18" s="58" customFormat="1" ht="22.5" x14ac:dyDescent="0.2">
      <c r="A46" s="110" t="s">
        <v>54</v>
      </c>
      <c r="B46" s="111"/>
      <c r="C46" s="112" t="s">
        <v>185</v>
      </c>
      <c r="D46" s="113" t="s">
        <v>47</v>
      </c>
      <c r="E46" s="114">
        <v>108</v>
      </c>
      <c r="F46" s="55"/>
      <c r="G46" s="55"/>
      <c r="H46" s="115">
        <f t="shared" si="12"/>
        <v>0</v>
      </c>
      <c r="I46" s="55"/>
      <c r="J46" s="55"/>
      <c r="K46" s="115">
        <f t="shared" si="13"/>
        <v>0</v>
      </c>
      <c r="L46" s="116">
        <f t="shared" si="14"/>
        <v>0</v>
      </c>
      <c r="M46" s="116">
        <f t="shared" si="15"/>
        <v>0</v>
      </c>
      <c r="N46" s="116">
        <f t="shared" si="16"/>
        <v>0</v>
      </c>
      <c r="O46" s="116">
        <f t="shared" si="17"/>
        <v>0</v>
      </c>
      <c r="P46" s="55">
        <f t="shared" si="18"/>
        <v>0</v>
      </c>
      <c r="Q46" s="56"/>
      <c r="R46" s="57"/>
    </row>
    <row r="47" spans="1:18" s="28" customFormat="1" ht="12.75" customHeight="1" x14ac:dyDescent="0.2">
      <c r="A47" s="97" t="s">
        <v>79</v>
      </c>
      <c r="B47" s="98" t="s">
        <v>199</v>
      </c>
      <c r="C47" s="90" t="s">
        <v>200</v>
      </c>
      <c r="D47" s="91" t="s">
        <v>88</v>
      </c>
      <c r="E47" s="92">
        <v>1</v>
      </c>
      <c r="F47" s="48"/>
      <c r="G47" s="48"/>
      <c r="H47" s="93">
        <f t="shared" si="12"/>
        <v>0</v>
      </c>
      <c r="I47" s="48"/>
      <c r="J47" s="48"/>
      <c r="K47" s="93">
        <f t="shared" si="13"/>
        <v>0</v>
      </c>
      <c r="L47" s="100">
        <f t="shared" si="14"/>
        <v>0</v>
      </c>
      <c r="M47" s="100">
        <f t="shared" si="15"/>
        <v>0</v>
      </c>
      <c r="N47" s="100">
        <f t="shared" si="16"/>
        <v>0</v>
      </c>
      <c r="O47" s="100">
        <f t="shared" si="17"/>
        <v>0</v>
      </c>
      <c r="P47" s="48">
        <f t="shared" si="18"/>
        <v>0</v>
      </c>
      <c r="Q47" s="30"/>
      <c r="R47" s="44"/>
    </row>
    <row r="48" spans="1:18" s="58" customFormat="1" ht="22.5" x14ac:dyDescent="0.2">
      <c r="A48" s="110" t="s">
        <v>54</v>
      </c>
      <c r="B48" s="111"/>
      <c r="C48" s="112" t="s">
        <v>201</v>
      </c>
      <c r="D48" s="113" t="s">
        <v>88</v>
      </c>
      <c r="E48" s="114">
        <v>1</v>
      </c>
      <c r="F48" s="55"/>
      <c r="G48" s="55"/>
      <c r="H48" s="115">
        <f t="shared" si="12"/>
        <v>0</v>
      </c>
      <c r="I48" s="55"/>
      <c r="J48" s="55"/>
      <c r="K48" s="115">
        <f t="shared" si="13"/>
        <v>0</v>
      </c>
      <c r="L48" s="116">
        <f t="shared" si="14"/>
        <v>0</v>
      </c>
      <c r="M48" s="116">
        <f t="shared" si="15"/>
        <v>0</v>
      </c>
      <c r="N48" s="116">
        <f t="shared" si="16"/>
        <v>0</v>
      </c>
      <c r="O48" s="116">
        <f t="shared" si="17"/>
        <v>0</v>
      </c>
      <c r="P48" s="55">
        <f t="shared" si="18"/>
        <v>0</v>
      </c>
      <c r="Q48" s="56"/>
      <c r="R48" s="57"/>
    </row>
    <row r="49" spans="1:18" s="58" customFormat="1" ht="12.75" customHeight="1" x14ac:dyDescent="0.2">
      <c r="A49" s="110" t="s">
        <v>54</v>
      </c>
      <c r="B49" s="111"/>
      <c r="C49" s="112" t="s">
        <v>384</v>
      </c>
      <c r="D49" s="113" t="s">
        <v>44</v>
      </c>
      <c r="E49" s="114">
        <v>1</v>
      </c>
      <c r="F49" s="55"/>
      <c r="G49" s="55"/>
      <c r="H49" s="115">
        <f t="shared" si="12"/>
        <v>0</v>
      </c>
      <c r="I49" s="55"/>
      <c r="J49" s="55"/>
      <c r="K49" s="115">
        <f t="shared" si="13"/>
        <v>0</v>
      </c>
      <c r="L49" s="116">
        <f t="shared" si="14"/>
        <v>0</v>
      </c>
      <c r="M49" s="116">
        <f t="shared" si="15"/>
        <v>0</v>
      </c>
      <c r="N49" s="116">
        <f t="shared" si="16"/>
        <v>0</v>
      </c>
      <c r="O49" s="116">
        <f t="shared" si="17"/>
        <v>0</v>
      </c>
      <c r="P49" s="55">
        <f t="shared" si="18"/>
        <v>0</v>
      </c>
      <c r="Q49" s="56"/>
      <c r="R49" s="57"/>
    </row>
    <row r="50" spans="1:18" s="58" customFormat="1" ht="12.75" customHeight="1" x14ac:dyDescent="0.2">
      <c r="A50" s="110" t="s">
        <v>54</v>
      </c>
      <c r="B50" s="111"/>
      <c r="C50" s="112" t="s">
        <v>202</v>
      </c>
      <c r="D50" s="113" t="s">
        <v>44</v>
      </c>
      <c r="E50" s="114">
        <v>1</v>
      </c>
      <c r="F50" s="55"/>
      <c r="G50" s="55"/>
      <c r="H50" s="115">
        <f t="shared" ref="H50:H54" si="26">IF($E50="","",ROUND(F50*G50,2))</f>
        <v>0</v>
      </c>
      <c r="I50" s="55"/>
      <c r="J50" s="55"/>
      <c r="K50" s="115">
        <f t="shared" ref="K50:K54" si="27">IF($E50="","",H50+I50+J50)</f>
        <v>0</v>
      </c>
      <c r="L50" s="116">
        <f t="shared" ref="L50:L54" si="28">IF($E50="",,ROUND(E50*F50,2))</f>
        <v>0</v>
      </c>
      <c r="M50" s="116">
        <f t="shared" ref="M50:M54" si="29">IF($E50="",,ROUND($E50*H50,2))</f>
        <v>0</v>
      </c>
      <c r="N50" s="116">
        <f t="shared" ref="N50:N54" si="30">IF($E50="",,ROUND($E50*I50,2))</f>
        <v>0</v>
      </c>
      <c r="O50" s="116">
        <f t="shared" ref="O50:O54" si="31">IF($E50="",,ROUND($E50*J50,2))</f>
        <v>0</v>
      </c>
      <c r="P50" s="55">
        <f t="shared" ref="P50:P54" si="32">IF(E50="","",SUM(M50:O50))</f>
        <v>0</v>
      </c>
      <c r="Q50" s="56"/>
      <c r="R50" s="57"/>
    </row>
    <row r="51" spans="1:18" s="58" customFormat="1" ht="22.5" x14ac:dyDescent="0.2">
      <c r="A51" s="110" t="s">
        <v>54</v>
      </c>
      <c r="B51" s="111"/>
      <c r="C51" s="112" t="s">
        <v>185</v>
      </c>
      <c r="D51" s="113" t="s">
        <v>47</v>
      </c>
      <c r="E51" s="114">
        <v>1.4</v>
      </c>
      <c r="F51" s="55"/>
      <c r="G51" s="55"/>
      <c r="H51" s="115">
        <f t="shared" si="26"/>
        <v>0</v>
      </c>
      <c r="I51" s="55"/>
      <c r="J51" s="55"/>
      <c r="K51" s="115">
        <f t="shared" si="27"/>
        <v>0</v>
      </c>
      <c r="L51" s="116">
        <f t="shared" si="28"/>
        <v>0</v>
      </c>
      <c r="M51" s="116">
        <f t="shared" si="29"/>
        <v>0</v>
      </c>
      <c r="N51" s="116">
        <f t="shared" si="30"/>
        <v>0</v>
      </c>
      <c r="O51" s="116">
        <f t="shared" si="31"/>
        <v>0</v>
      </c>
      <c r="P51" s="55">
        <f t="shared" si="32"/>
        <v>0</v>
      </c>
      <c r="Q51" s="56"/>
      <c r="R51" s="57"/>
    </row>
    <row r="52" spans="1:18" s="28" customFormat="1" ht="12.75" customHeight="1" x14ac:dyDescent="0.2">
      <c r="A52" s="97" t="s">
        <v>91</v>
      </c>
      <c r="B52" s="98" t="s">
        <v>203</v>
      </c>
      <c r="C52" s="90" t="s">
        <v>204</v>
      </c>
      <c r="D52" s="91" t="s">
        <v>88</v>
      </c>
      <c r="E52" s="92">
        <v>1</v>
      </c>
      <c r="F52" s="48"/>
      <c r="G52" s="48"/>
      <c r="H52" s="93">
        <f t="shared" si="26"/>
        <v>0</v>
      </c>
      <c r="I52" s="48"/>
      <c r="J52" s="48"/>
      <c r="K52" s="93">
        <f t="shared" si="27"/>
        <v>0</v>
      </c>
      <c r="L52" s="100">
        <f t="shared" si="28"/>
        <v>0</v>
      </c>
      <c r="M52" s="100">
        <f t="shared" si="29"/>
        <v>0</v>
      </c>
      <c r="N52" s="100">
        <f t="shared" si="30"/>
        <v>0</v>
      </c>
      <c r="O52" s="100">
        <f t="shared" si="31"/>
        <v>0</v>
      </c>
      <c r="P52" s="48">
        <f t="shared" si="32"/>
        <v>0</v>
      </c>
      <c r="Q52" s="30"/>
      <c r="R52" s="44"/>
    </row>
    <row r="53" spans="1:18" s="58" customFormat="1" ht="33.75" x14ac:dyDescent="0.2">
      <c r="A53" s="110" t="s">
        <v>54</v>
      </c>
      <c r="B53" s="111"/>
      <c r="C53" s="112" t="s">
        <v>205</v>
      </c>
      <c r="D53" s="113" t="s">
        <v>88</v>
      </c>
      <c r="E53" s="114">
        <v>1</v>
      </c>
      <c r="F53" s="55"/>
      <c r="G53" s="55"/>
      <c r="H53" s="115">
        <f t="shared" si="26"/>
        <v>0</v>
      </c>
      <c r="I53" s="55"/>
      <c r="J53" s="55"/>
      <c r="K53" s="115">
        <f t="shared" si="27"/>
        <v>0</v>
      </c>
      <c r="L53" s="116">
        <f t="shared" si="28"/>
        <v>0</v>
      </c>
      <c r="M53" s="116">
        <f t="shared" si="29"/>
        <v>0</v>
      </c>
      <c r="N53" s="116">
        <f t="shared" si="30"/>
        <v>0</v>
      </c>
      <c r="O53" s="116">
        <f t="shared" si="31"/>
        <v>0</v>
      </c>
      <c r="P53" s="55">
        <f t="shared" si="32"/>
        <v>0</v>
      </c>
      <c r="Q53" s="56"/>
      <c r="R53" s="57"/>
    </row>
    <row r="54" spans="1:18" s="58" customFormat="1" ht="12.75" customHeight="1" x14ac:dyDescent="0.2">
      <c r="A54" s="110" t="s">
        <v>54</v>
      </c>
      <c r="B54" s="111"/>
      <c r="C54" s="112" t="s">
        <v>384</v>
      </c>
      <c r="D54" s="113" t="s">
        <v>44</v>
      </c>
      <c r="E54" s="114">
        <v>1</v>
      </c>
      <c r="F54" s="55"/>
      <c r="G54" s="55"/>
      <c r="H54" s="115">
        <f t="shared" si="26"/>
        <v>0</v>
      </c>
      <c r="I54" s="55"/>
      <c r="J54" s="55"/>
      <c r="K54" s="115">
        <f t="shared" si="27"/>
        <v>0</v>
      </c>
      <c r="L54" s="116">
        <f t="shared" si="28"/>
        <v>0</v>
      </c>
      <c r="M54" s="116">
        <f t="shared" si="29"/>
        <v>0</v>
      </c>
      <c r="N54" s="116">
        <f t="shared" si="30"/>
        <v>0</v>
      </c>
      <c r="O54" s="116">
        <f t="shared" si="31"/>
        <v>0</v>
      </c>
      <c r="P54" s="55">
        <f t="shared" si="32"/>
        <v>0</v>
      </c>
      <c r="Q54" s="56"/>
      <c r="R54" s="57"/>
    </row>
    <row r="55" spans="1:18" s="58" customFormat="1" ht="12.75" customHeight="1" x14ac:dyDescent="0.2">
      <c r="A55" s="110" t="s">
        <v>54</v>
      </c>
      <c r="B55" s="111"/>
      <c r="C55" s="112" t="s">
        <v>202</v>
      </c>
      <c r="D55" s="113" t="s">
        <v>44</v>
      </c>
      <c r="E55" s="114">
        <v>1</v>
      </c>
      <c r="F55" s="55"/>
      <c r="G55" s="55"/>
      <c r="H55" s="115">
        <f t="shared" ref="H55:H59" si="33">IF($E55="","",ROUND(F55*G55,2))</f>
        <v>0</v>
      </c>
      <c r="I55" s="55"/>
      <c r="J55" s="55"/>
      <c r="K55" s="115">
        <f t="shared" ref="K55:K59" si="34">IF($E55="","",H55+I55+J55)</f>
        <v>0</v>
      </c>
      <c r="L55" s="116">
        <f t="shared" ref="L55:L59" si="35">IF($E55="",,ROUND(E55*F55,2))</f>
        <v>0</v>
      </c>
      <c r="M55" s="116">
        <f t="shared" ref="M55:M59" si="36">IF($E55="",,ROUND($E55*H55,2))</f>
        <v>0</v>
      </c>
      <c r="N55" s="116">
        <f t="shared" ref="N55:N59" si="37">IF($E55="",,ROUND($E55*I55,2))</f>
        <v>0</v>
      </c>
      <c r="O55" s="116">
        <f t="shared" ref="O55:O59" si="38">IF($E55="",,ROUND($E55*J55,2))</f>
        <v>0</v>
      </c>
      <c r="P55" s="55">
        <f t="shared" ref="P55:P59" si="39">IF(E55="","",SUM(M55:O55))</f>
        <v>0</v>
      </c>
      <c r="Q55" s="56"/>
      <c r="R55" s="57"/>
    </row>
    <row r="56" spans="1:18" s="58" customFormat="1" ht="22.5" x14ac:dyDescent="0.2">
      <c r="A56" s="110" t="s">
        <v>54</v>
      </c>
      <c r="B56" s="111"/>
      <c r="C56" s="112" t="s">
        <v>185</v>
      </c>
      <c r="D56" s="113" t="s">
        <v>47</v>
      </c>
      <c r="E56" s="114">
        <v>1.2</v>
      </c>
      <c r="F56" s="55"/>
      <c r="G56" s="55"/>
      <c r="H56" s="115">
        <f t="shared" si="33"/>
        <v>0</v>
      </c>
      <c r="I56" s="55"/>
      <c r="J56" s="55"/>
      <c r="K56" s="115">
        <f t="shared" si="34"/>
        <v>0</v>
      </c>
      <c r="L56" s="116">
        <f t="shared" si="35"/>
        <v>0</v>
      </c>
      <c r="M56" s="116">
        <f t="shared" si="36"/>
        <v>0</v>
      </c>
      <c r="N56" s="116">
        <f t="shared" si="37"/>
        <v>0</v>
      </c>
      <c r="O56" s="116">
        <f t="shared" si="38"/>
        <v>0</v>
      </c>
      <c r="P56" s="55">
        <f t="shared" si="39"/>
        <v>0</v>
      </c>
      <c r="Q56" s="56"/>
      <c r="R56" s="57"/>
    </row>
    <row r="57" spans="1:18" s="28" customFormat="1" ht="22.5" x14ac:dyDescent="0.2">
      <c r="A57" s="97" t="s">
        <v>92</v>
      </c>
      <c r="B57" s="98" t="s">
        <v>206</v>
      </c>
      <c r="C57" s="90" t="s">
        <v>207</v>
      </c>
      <c r="D57" s="91" t="s">
        <v>150</v>
      </c>
      <c r="E57" s="92">
        <v>1</v>
      </c>
      <c r="F57" s="48"/>
      <c r="G57" s="48"/>
      <c r="H57" s="93">
        <f t="shared" ref="H57:H58" si="40">IF($E57="","",ROUND(F57*G57,2))</f>
        <v>0</v>
      </c>
      <c r="I57" s="48"/>
      <c r="J57" s="48"/>
      <c r="K57" s="93">
        <f t="shared" ref="K57:K58" si="41">IF($E57="","",H57+I57+J57)</f>
        <v>0</v>
      </c>
      <c r="L57" s="100">
        <f t="shared" ref="L57:L58" si="42">IF($E57="",,ROUND(E57*F57,2))</f>
        <v>0</v>
      </c>
      <c r="M57" s="100">
        <f t="shared" ref="M57:M58" si="43">IF($E57="",,ROUND($E57*H57,2))</f>
        <v>0</v>
      </c>
      <c r="N57" s="100">
        <f t="shared" ref="N57:N58" si="44">IF($E57="",,ROUND($E57*I57,2))</f>
        <v>0</v>
      </c>
      <c r="O57" s="100">
        <f t="shared" ref="O57:O58" si="45">IF($E57="",,ROUND($E57*J57,2))</f>
        <v>0</v>
      </c>
      <c r="P57" s="48">
        <f t="shared" ref="P57:P58" si="46">IF(E57="","",SUM(M57:O57))</f>
        <v>0</v>
      </c>
      <c r="Q57" s="30"/>
      <c r="R57" s="44"/>
    </row>
    <row r="58" spans="1:18" s="28" customFormat="1" ht="12.75" customHeight="1" x14ac:dyDescent="0.2">
      <c r="A58" s="97" t="s">
        <v>208</v>
      </c>
      <c r="B58" s="98" t="s">
        <v>209</v>
      </c>
      <c r="C58" s="90" t="s">
        <v>210</v>
      </c>
      <c r="D58" s="91" t="s">
        <v>150</v>
      </c>
      <c r="E58" s="92">
        <v>1</v>
      </c>
      <c r="F58" s="48"/>
      <c r="G58" s="48"/>
      <c r="H58" s="93">
        <f t="shared" si="40"/>
        <v>0</v>
      </c>
      <c r="I58" s="48"/>
      <c r="J58" s="48"/>
      <c r="K58" s="93">
        <f t="shared" si="41"/>
        <v>0</v>
      </c>
      <c r="L58" s="100">
        <f t="shared" si="42"/>
        <v>0</v>
      </c>
      <c r="M58" s="100">
        <f t="shared" si="43"/>
        <v>0</v>
      </c>
      <c r="N58" s="100">
        <f t="shared" si="44"/>
        <v>0</v>
      </c>
      <c r="O58" s="100">
        <f t="shared" si="45"/>
        <v>0</v>
      </c>
      <c r="P58" s="48">
        <f t="shared" si="46"/>
        <v>0</v>
      </c>
      <c r="Q58" s="30"/>
      <c r="R58" s="44"/>
    </row>
    <row r="59" spans="1:18" s="28" customFormat="1" ht="12.75" customHeight="1" x14ac:dyDescent="0.2">
      <c r="A59" s="97" t="s">
        <v>211</v>
      </c>
      <c r="B59" s="98" t="s">
        <v>212</v>
      </c>
      <c r="C59" s="90" t="s">
        <v>172</v>
      </c>
      <c r="D59" s="91" t="s">
        <v>45</v>
      </c>
      <c r="E59" s="92">
        <v>161</v>
      </c>
      <c r="F59" s="48"/>
      <c r="G59" s="48"/>
      <c r="H59" s="93">
        <f t="shared" si="33"/>
        <v>0</v>
      </c>
      <c r="I59" s="48"/>
      <c r="J59" s="48"/>
      <c r="K59" s="93">
        <f t="shared" si="34"/>
        <v>0</v>
      </c>
      <c r="L59" s="100">
        <f t="shared" si="35"/>
        <v>0</v>
      </c>
      <c r="M59" s="100">
        <f t="shared" si="36"/>
        <v>0</v>
      </c>
      <c r="N59" s="100">
        <f t="shared" si="37"/>
        <v>0</v>
      </c>
      <c r="O59" s="100">
        <f t="shared" si="38"/>
        <v>0</v>
      </c>
      <c r="P59" s="48">
        <f t="shared" si="39"/>
        <v>0</v>
      </c>
      <c r="Q59" s="30"/>
      <c r="R59" s="44"/>
    </row>
    <row r="60" spans="1:18" s="28" customFormat="1" ht="12.75" customHeight="1" x14ac:dyDescent="0.2">
      <c r="A60" s="97" t="s">
        <v>213</v>
      </c>
      <c r="B60" s="98" t="s">
        <v>214</v>
      </c>
      <c r="C60" s="90" t="s">
        <v>173</v>
      </c>
      <c r="D60" s="91" t="s">
        <v>88</v>
      </c>
      <c r="E60" s="92">
        <v>1</v>
      </c>
      <c r="F60" s="48"/>
      <c r="G60" s="48"/>
      <c r="H60" s="93">
        <f t="shared" si="0"/>
        <v>0</v>
      </c>
      <c r="I60" s="48"/>
      <c r="J60" s="48"/>
      <c r="K60" s="93">
        <f t="shared" si="1"/>
        <v>0</v>
      </c>
      <c r="L60" s="100">
        <f t="shared" si="2"/>
        <v>0</v>
      </c>
      <c r="M60" s="100">
        <f t="shared" si="3"/>
        <v>0</v>
      </c>
      <c r="N60" s="100">
        <f t="shared" si="3"/>
        <v>0</v>
      </c>
      <c r="O60" s="100">
        <f t="shared" si="3"/>
        <v>0</v>
      </c>
      <c r="P60" s="48">
        <f t="shared" si="4"/>
        <v>0</v>
      </c>
      <c r="Q60" s="30"/>
      <c r="R60" s="44"/>
    </row>
    <row r="61" spans="1:18" s="28" customFormat="1" ht="12.75" customHeight="1" x14ac:dyDescent="0.2">
      <c r="A61" s="88" t="s">
        <v>54</v>
      </c>
      <c r="B61" s="89"/>
      <c r="C61" s="90" t="s">
        <v>54</v>
      </c>
      <c r="D61" s="91">
        <v>0</v>
      </c>
      <c r="E61" s="92"/>
      <c r="F61" s="48"/>
      <c r="G61" s="48"/>
      <c r="H61" s="93" t="str">
        <f t="shared" si="0"/>
        <v/>
      </c>
      <c r="I61" s="48"/>
      <c r="J61" s="48"/>
      <c r="K61" s="93" t="str">
        <f t="shared" ref="K61" si="47">IF($E61="","",H61+I61+J61)</f>
        <v/>
      </c>
      <c r="L61" s="94">
        <f t="shared" ref="L61" si="48">IF($E61="",,ROUND(E61*F61,2))</f>
        <v>0</v>
      </c>
      <c r="M61" s="94">
        <f t="shared" ref="M61:O61" si="49">IF($E61="",,ROUND($E61*H61,2))</f>
        <v>0</v>
      </c>
      <c r="N61" s="94">
        <f t="shared" si="49"/>
        <v>0</v>
      </c>
      <c r="O61" s="94">
        <f t="shared" si="49"/>
        <v>0</v>
      </c>
      <c r="P61" s="95" t="str">
        <f t="shared" ref="P61" si="50">IF(E61="","",SUM(M61:O61))</f>
        <v/>
      </c>
      <c r="Q61" s="30"/>
      <c r="R61" s="44"/>
    </row>
    <row r="62" spans="1:18" s="37" customFormat="1" ht="12.75" customHeight="1" x14ac:dyDescent="0.2">
      <c r="A62" s="102"/>
      <c r="B62" s="103" t="s">
        <v>43</v>
      </c>
      <c r="C62" s="104" t="s">
        <v>41</v>
      </c>
      <c r="D62" s="105"/>
      <c r="E62" s="106"/>
      <c r="F62" s="106"/>
      <c r="G62" s="106"/>
      <c r="H62" s="106"/>
      <c r="I62" s="106"/>
      <c r="J62" s="106"/>
      <c r="K62" s="106"/>
      <c r="L62" s="107">
        <f>L22</f>
        <v>0</v>
      </c>
      <c r="M62" s="107">
        <f t="shared" ref="M62:P62" si="51">M22</f>
        <v>0</v>
      </c>
      <c r="N62" s="107">
        <f t="shared" si="51"/>
        <v>0</v>
      </c>
      <c r="O62" s="107">
        <f t="shared" si="51"/>
        <v>0</v>
      </c>
      <c r="P62" s="107">
        <f t="shared" si="51"/>
        <v>0</v>
      </c>
      <c r="Q62" s="35"/>
    </row>
    <row r="63" spans="1:18" s="38" customFormat="1" ht="12.75" customHeight="1" x14ac:dyDescent="0.2">
      <c r="A63" s="209" t="s">
        <v>61</v>
      </c>
      <c r="B63" s="210"/>
      <c r="C63" s="211"/>
      <c r="D63" s="108">
        <v>0</v>
      </c>
      <c r="E63" s="106"/>
      <c r="F63" s="106"/>
      <c r="G63" s="106"/>
      <c r="H63" s="106"/>
      <c r="I63" s="106"/>
      <c r="J63" s="106"/>
      <c r="K63" s="106"/>
      <c r="L63" s="107"/>
      <c r="M63" s="107"/>
      <c r="N63" s="107">
        <f>ROUND(N62*D63,2)</f>
        <v>0</v>
      </c>
      <c r="O63" s="107"/>
      <c r="P63" s="106">
        <f>SUM(M63:O63)</f>
        <v>0</v>
      </c>
      <c r="Q63" s="39"/>
      <c r="R63" s="45"/>
    </row>
    <row r="64" spans="1:18" ht="12.75" customHeight="1" x14ac:dyDescent="0.2">
      <c r="A64" s="212" t="s">
        <v>42</v>
      </c>
      <c r="B64" s="213"/>
      <c r="C64" s="214"/>
      <c r="D64" s="109" t="s">
        <v>117</v>
      </c>
      <c r="E64" s="107"/>
      <c r="F64" s="107"/>
      <c r="G64" s="107"/>
      <c r="H64" s="107"/>
      <c r="I64" s="107"/>
      <c r="J64" s="107"/>
      <c r="K64" s="107"/>
      <c r="L64" s="107"/>
      <c r="M64" s="107">
        <f>SUM(M62:M63)</f>
        <v>0</v>
      </c>
      <c r="N64" s="107">
        <f>SUM(N62:N63)</f>
        <v>0</v>
      </c>
      <c r="O64" s="107">
        <f>SUM(O62:O63)</f>
        <v>0</v>
      </c>
      <c r="P64" s="106">
        <f>SUM(M64:O64)</f>
        <v>0</v>
      </c>
    </row>
    <row r="65" spans="1:16" ht="15" customHeight="1" x14ac:dyDescent="0.2"/>
    <row r="66" spans="1:16" ht="76.5" customHeight="1" x14ac:dyDescent="0.2">
      <c r="A66" s="215" t="s">
        <v>380</v>
      </c>
      <c r="B66" s="215"/>
      <c r="C66" s="215"/>
      <c r="D66" s="215"/>
      <c r="E66" s="215"/>
      <c r="F66" s="215"/>
      <c r="G66" s="215"/>
      <c r="H66" s="215"/>
      <c r="I66" s="215"/>
      <c r="J66" s="215"/>
      <c r="K66" s="215"/>
      <c r="L66" s="215"/>
      <c r="M66" s="215"/>
      <c r="N66" s="215"/>
      <c r="O66" s="215"/>
      <c r="P66" s="215"/>
    </row>
    <row r="67" spans="1:16" ht="23.25" customHeight="1" x14ac:dyDescent="0.2"/>
    <row r="68" spans="1:16" ht="14.25" customHeight="1" x14ac:dyDescent="0.2">
      <c r="E68" s="36"/>
      <c r="F68" s="186" t="s">
        <v>51</v>
      </c>
      <c r="G68" s="186"/>
      <c r="H68" s="185" t="str">
        <f>KOPTAME!D40</f>
        <v>/Sastādītājs/  Sastādīšanas datums</v>
      </c>
      <c r="I68" s="185"/>
      <c r="J68" s="185"/>
      <c r="K68" s="185"/>
      <c r="L68" s="185"/>
      <c r="M68" s="186" t="s">
        <v>52</v>
      </c>
      <c r="N68" s="186"/>
      <c r="O68" s="187" t="str">
        <f>KOPTAME!F40</f>
        <v>00000</v>
      </c>
      <c r="P68" s="187"/>
    </row>
    <row r="69" spans="1:16" ht="13.15" customHeight="1" x14ac:dyDescent="0.2">
      <c r="E69" s="36"/>
      <c r="H69" s="205" t="s">
        <v>76</v>
      </c>
      <c r="I69" s="205"/>
      <c r="J69" s="205"/>
      <c r="K69" s="205"/>
      <c r="L69" s="205"/>
    </row>
    <row r="70" spans="1:16" x14ac:dyDescent="0.2">
      <c r="E70" s="46"/>
      <c r="F70" s="47"/>
      <c r="G70" s="47"/>
      <c r="H70" s="47"/>
      <c r="I70" s="47"/>
      <c r="J70" s="47"/>
      <c r="K70" s="47"/>
      <c r="L70" s="47"/>
    </row>
    <row r="71" spans="1:16" x14ac:dyDescent="0.2">
      <c r="A71" s="206" t="str">
        <f ca="1">MID(CELL("filename"),FIND("[",CELL("filename"))+1,FIND("]",CELL("filename"))-FIND("[",CELL("filename"))-1)</f>
        <v>Tāmes (darbu apjomi).xlsx</v>
      </c>
      <c r="B71" s="206"/>
      <c r="C71" s="206"/>
      <c r="D71" s="206"/>
      <c r="E71" s="206"/>
      <c r="F71" s="206"/>
      <c r="G71" s="206"/>
      <c r="H71" s="206"/>
      <c r="I71" s="206"/>
      <c r="J71" s="206"/>
      <c r="K71" s="206"/>
      <c r="L71" s="206"/>
      <c r="M71" s="206"/>
      <c r="N71" s="206"/>
      <c r="O71" s="206"/>
      <c r="P71" s="206"/>
    </row>
    <row r="73" spans="1:16" x14ac:dyDescent="0.2">
      <c r="C73" s="40"/>
      <c r="D73" s="40"/>
      <c r="E73" s="40"/>
      <c r="F73" s="40"/>
    </row>
    <row r="74" spans="1:16" x14ac:dyDescent="0.2">
      <c r="C74" s="40"/>
    </row>
    <row r="75" spans="1:16" x14ac:dyDescent="0.2">
      <c r="C75" s="40"/>
    </row>
    <row r="76" spans="1:16" x14ac:dyDescent="0.2">
      <c r="C76" s="40"/>
    </row>
    <row r="77" spans="1:16" x14ac:dyDescent="0.2">
      <c r="C77" s="40"/>
    </row>
    <row r="78" spans="1:16" x14ac:dyDescent="0.2">
      <c r="C78" s="40"/>
      <c r="J78" s="49"/>
      <c r="K78" s="49"/>
      <c r="L78" s="49"/>
    </row>
    <row r="79" spans="1:16" x14ac:dyDescent="0.2">
      <c r="C79" s="40"/>
    </row>
    <row r="80" spans="1:16" x14ac:dyDescent="0.2">
      <c r="C80" s="40"/>
    </row>
    <row r="81" spans="3:3" x14ac:dyDescent="0.2">
      <c r="C81" s="40"/>
    </row>
  </sheetData>
  <mergeCells count="47">
    <mergeCell ref="A5:B5"/>
    <mergeCell ref="C5:P5"/>
    <mergeCell ref="A1:B1"/>
    <mergeCell ref="C1:D1"/>
    <mergeCell ref="A2:P2"/>
    <mergeCell ref="A3:P3"/>
    <mergeCell ref="A4:P4"/>
    <mergeCell ref="A6:B6"/>
    <mergeCell ref="C6:P6"/>
    <mergeCell ref="A7:B7"/>
    <mergeCell ref="C7:P7"/>
    <mergeCell ref="A8:B8"/>
    <mergeCell ref="C8:P8"/>
    <mergeCell ref="A9:B9"/>
    <mergeCell ref="C9:P9"/>
    <mergeCell ref="A10:B10"/>
    <mergeCell ref="C10:P10"/>
    <mergeCell ref="A11:B11"/>
    <mergeCell ref="C11:P11"/>
    <mergeCell ref="A13:B13"/>
    <mergeCell ref="C13:P13"/>
    <mergeCell ref="A12:B12"/>
    <mergeCell ref="C12:P12"/>
    <mergeCell ref="A14:B14"/>
    <mergeCell ref="C14:P14"/>
    <mergeCell ref="A15:B15"/>
    <mergeCell ref="C15:P15"/>
    <mergeCell ref="A16:B16"/>
    <mergeCell ref="C16:P16"/>
    <mergeCell ref="A17:B17"/>
    <mergeCell ref="K17:P17"/>
    <mergeCell ref="H69:L69"/>
    <mergeCell ref="A71:P71"/>
    <mergeCell ref="L18:P18"/>
    <mergeCell ref="A63:C63"/>
    <mergeCell ref="A64:C64"/>
    <mergeCell ref="A66:P66"/>
    <mergeCell ref="F68:G68"/>
    <mergeCell ref="H68:L68"/>
    <mergeCell ref="M68:N68"/>
    <mergeCell ref="O68:P68"/>
    <mergeCell ref="A18:A19"/>
    <mergeCell ref="B18:B19"/>
    <mergeCell ref="C18:C19"/>
    <mergeCell ref="D18:D19"/>
    <mergeCell ref="E18:E19"/>
    <mergeCell ref="F18:K18"/>
  </mergeCells>
  <conditionalFormatting sqref="C21:P24 C60:P61">
    <cfRule type="expression" dxfId="70" priority="37">
      <formula>IF(AND($A21="",$B21=""),TRUE,FALSE)</formula>
    </cfRule>
  </conditionalFormatting>
  <conditionalFormatting sqref="C29:P29">
    <cfRule type="expression" dxfId="69" priority="16">
      <formula>IF(AND($A29="",$B29=""),TRUE,FALSE)</formula>
    </cfRule>
  </conditionalFormatting>
  <conditionalFormatting sqref="C33:P33">
    <cfRule type="expression" dxfId="68" priority="14">
      <formula>IF(AND($A33="",$B33=""),TRUE,FALSE)</formula>
    </cfRule>
  </conditionalFormatting>
  <conditionalFormatting sqref="C37:P37">
    <cfRule type="expression" dxfId="67" priority="12">
      <formula>IF(AND($A37="",$B37=""),TRUE,FALSE)</formula>
    </cfRule>
  </conditionalFormatting>
  <conditionalFormatting sqref="C39:P39">
    <cfRule type="expression" dxfId="66" priority="10">
      <formula>IF(AND($A39="",$B39=""),TRUE,FALSE)</formula>
    </cfRule>
  </conditionalFormatting>
  <conditionalFormatting sqref="C47:P47">
    <cfRule type="expression" dxfId="65" priority="8">
      <formula>IF(AND($A47="",$B47=""),TRUE,FALSE)</formula>
    </cfRule>
  </conditionalFormatting>
  <conditionalFormatting sqref="C52:P52">
    <cfRule type="expression" dxfId="64" priority="4">
      <formula>IF(AND($A52="",$B52=""),TRUE,FALSE)</formula>
    </cfRule>
  </conditionalFormatting>
  <conditionalFormatting sqref="C59:P59">
    <cfRule type="expression" dxfId="63" priority="3">
      <formula>IF(AND($A59="",$B59=""),TRUE,FALSE)</formula>
    </cfRule>
  </conditionalFormatting>
  <conditionalFormatting sqref="C58:P58">
    <cfRule type="expression" dxfId="62" priority="2">
      <formula>IF(AND($A58="",$B58=""),TRUE,FALSE)</formula>
    </cfRule>
  </conditionalFormatting>
  <conditionalFormatting sqref="C57:P57">
    <cfRule type="expression" dxfId="61" priority="1">
      <formula>IF(AND($A57="",$B57=""),TRUE,FALSE)</formula>
    </cfRule>
  </conditionalFormatting>
  <pageMargins left="0.59055118110236227" right="0.15748031496062992" top="0.98425196850393704" bottom="0.27559055118110237" header="3.937007874015748E-2" footer="0.11811023622047245"/>
  <pageSetup paperSize="9" scale="77" firstPageNumber="0" fitToHeight="0" orientation="landscape" horizontalDpi="4294967293" r:id="rId1"/>
  <headerFooter>
    <oddFooter>&amp;C&amp;8Lapa &amp;P no &amp;N</oddFooter>
  </headerFooter>
  <extLst>
    <ext xmlns:x14="http://schemas.microsoft.com/office/spreadsheetml/2009/9/main" uri="{78C0D931-6437-407d-A8EE-F0AAD7539E65}">
      <x14:conditionalFormattings>
        <x14:conditionalFormatting xmlns:xm="http://schemas.microsoft.com/office/excel/2006/main">
          <x14:cfRule type="expression" priority="18" id="{FEC6D612-A162-4AAA-BA1B-3C08001723F7}">
            <xm:f>IF(AND('1-1'!$A25="",'1-1'!$B25=""),TRUE,FALSE)</xm:f>
            <x14:dxf>
              <font>
                <color rgb="FF0000FF"/>
              </font>
            </x14:dxf>
          </x14:cfRule>
          <xm:sqref>C40:P42 C25:P26</xm:sqref>
        </x14:conditionalFormatting>
        <x14:conditionalFormatting xmlns:xm="http://schemas.microsoft.com/office/excel/2006/main">
          <x14:cfRule type="expression" priority="40" id="{BA7F85A5-77A9-485F-A196-4AB8D921EBAC}">
            <xm:f>IF(AND('1-1'!$A55="",'1-1'!$B55=""),TRUE,FALSE)</xm:f>
            <x14:dxf>
              <font>
                <color rgb="FF0000FF"/>
              </font>
            </x14:dxf>
          </x14:cfRule>
          <xm:sqref>C53:P55 C50:P51</xm:sqref>
        </x14:conditionalFormatting>
        <x14:conditionalFormatting xmlns:xm="http://schemas.microsoft.com/office/excel/2006/main">
          <x14:cfRule type="expression" priority="9" id="{18073643-1AE1-4317-81C9-DD103F148806}">
            <xm:f>IF(AND('1-1'!$A36="",'1-1'!$B36=""),TRUE,FALSE)</xm:f>
            <x14:dxf>
              <font>
                <color rgb="FF0000FF"/>
              </font>
            </x14:dxf>
          </x14:cfRule>
          <xm:sqref>C35:P36 C38:P38 C48:P49 C46:P46</xm:sqref>
        </x14:conditionalFormatting>
        <x14:conditionalFormatting xmlns:xm="http://schemas.microsoft.com/office/excel/2006/main">
          <x14:cfRule type="expression" priority="44" id="{FEC6D612-A162-4AAA-BA1B-3C08001723F7}">
            <xm:f>IF(AND('1-1'!#REF!="",'1-1'!#REF!=""),TRUE,FALSE)</xm:f>
            <x14:dxf>
              <font>
                <color rgb="FF0000FF"/>
              </font>
            </x14:dxf>
          </x14:cfRule>
          <xm:sqref>C27:P28 C30:P30</xm:sqref>
        </x14:conditionalFormatting>
        <x14:conditionalFormatting xmlns:xm="http://schemas.microsoft.com/office/excel/2006/main">
          <x14:cfRule type="expression" priority="59" id="{18073643-1AE1-4317-81C9-DD103F148806}">
            <xm:f>IF(AND('1-1'!$A29="",'1-1'!$B29=""),TRUE,FALSE)</xm:f>
            <x14:dxf>
              <font>
                <color rgb="FF0000FF"/>
              </font>
            </x14:dxf>
          </x14:cfRule>
          <xm:sqref>C34:P34</xm:sqref>
        </x14:conditionalFormatting>
        <x14:conditionalFormatting xmlns:xm="http://schemas.microsoft.com/office/excel/2006/main">
          <x14:cfRule type="expression" priority="64" id="{18073643-1AE1-4317-81C9-DD103F148806}">
            <xm:f>IF(AND('1-1'!$A27="",'1-1'!$B27=""),TRUE,FALSE)</xm:f>
            <x14:dxf>
              <font>
                <color rgb="FF0000FF"/>
              </font>
            </x14:dxf>
          </x14:cfRule>
          <xm:sqref>C31:P32</xm:sqref>
        </x14:conditionalFormatting>
        <x14:conditionalFormatting xmlns:xm="http://schemas.microsoft.com/office/excel/2006/main">
          <x14:cfRule type="expression" priority="66" id="{FEC6D612-A162-4AAA-BA1B-3C08001723F7}">
            <xm:f>IF(AND('1-1'!$A47="",'1-1'!$B47=""),TRUE,FALSE)</xm:f>
            <x14:dxf>
              <font>
                <color rgb="FF0000FF"/>
              </font>
            </x14:dxf>
          </x14:cfRule>
          <xm:sqref>C43:P45</xm:sqref>
        </x14:conditionalFormatting>
        <x14:conditionalFormatting xmlns:xm="http://schemas.microsoft.com/office/excel/2006/main">
          <x14:cfRule type="expression" priority="70" id="{BA7F85A5-77A9-485F-A196-4AB8D921EBAC}">
            <xm:f>IF(AND('1-1'!$A62="",'1-1'!$B62=""),TRUE,FALSE)</xm:f>
            <x14:dxf>
              <font>
                <color rgb="FF0000FF"/>
              </font>
            </x14:dxf>
          </x14:cfRule>
          <xm:sqref>C56:P56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54"/>
  <sheetViews>
    <sheetView showZeros="0" view="pageBreakPreview" zoomScale="85" zoomScaleNormal="40" zoomScaleSheetLayoutView="85" workbookViewId="0">
      <selection activeCell="L29" sqref="L29"/>
    </sheetView>
  </sheetViews>
  <sheetFormatPr defaultColWidth="8.28515625" defaultRowHeight="11.25" x14ac:dyDescent="0.2"/>
  <cols>
    <col min="1" max="1" width="7.85546875" style="36" customWidth="1"/>
    <col min="2" max="2" width="9.28515625" style="36" customWidth="1"/>
    <col min="3" max="3" width="65.140625" style="36" bestFit="1" customWidth="1"/>
    <col min="4" max="4" width="6.7109375" style="36" bestFit="1" customWidth="1"/>
    <col min="5" max="5" width="6.7109375" style="41" bestFit="1" customWidth="1"/>
    <col min="6" max="6" width="7" style="36" bestFit="1" customWidth="1"/>
    <col min="7" max="7" width="8.85546875" style="36" customWidth="1"/>
    <col min="8" max="8" width="7.140625" style="36" customWidth="1"/>
    <col min="9" max="9" width="7" style="36" customWidth="1"/>
    <col min="10" max="10" width="7" style="36" bestFit="1" customWidth="1"/>
    <col min="11" max="11" width="7.7109375" style="36" customWidth="1"/>
    <col min="12" max="12" width="7.85546875" style="36" bestFit="1" customWidth="1"/>
    <col min="13" max="14" width="8.7109375" style="36" bestFit="1" customWidth="1"/>
    <col min="15" max="15" width="7.85546875" style="36" bestFit="1" customWidth="1"/>
    <col min="16" max="16" width="9.28515625" style="36" bestFit="1" customWidth="1"/>
    <col min="17" max="17" width="8.28515625" style="35"/>
    <col min="18" max="18" width="8.28515625" style="41"/>
    <col min="19" max="16384" width="8.28515625" style="36"/>
  </cols>
  <sheetData>
    <row r="1" spans="1:237" s="34" customFormat="1" x14ac:dyDescent="0.2">
      <c r="A1" s="216"/>
      <c r="B1" s="223"/>
      <c r="C1" s="216"/>
      <c r="D1" s="216"/>
      <c r="E1" s="37"/>
      <c r="F1" s="49"/>
      <c r="G1" s="49"/>
      <c r="H1" s="49"/>
      <c r="I1" s="49"/>
      <c r="J1" s="49"/>
      <c r="P1" s="82"/>
      <c r="Q1" s="35"/>
      <c r="R1" s="37"/>
    </row>
    <row r="2" spans="1:237" s="34" customFormat="1" ht="12.75" x14ac:dyDescent="0.2">
      <c r="A2" s="224" t="str">
        <f ca="1">MID(CELL("filename",A1),FIND("]",CELL("filename",A1))+1,256)</f>
        <v>1-3</v>
      </c>
      <c r="B2" s="224"/>
      <c r="C2" s="224"/>
      <c r="D2" s="224"/>
      <c r="E2" s="224"/>
      <c r="F2" s="224"/>
      <c r="G2" s="224"/>
      <c r="H2" s="224"/>
      <c r="I2" s="224"/>
      <c r="J2" s="224"/>
      <c r="K2" s="224"/>
      <c r="L2" s="224"/>
      <c r="M2" s="224"/>
      <c r="N2" s="224"/>
      <c r="O2" s="224"/>
      <c r="P2" s="224"/>
      <c r="Q2" s="35"/>
      <c r="R2" s="37"/>
    </row>
    <row r="3" spans="1:237" s="34" customFormat="1" ht="12.75" x14ac:dyDescent="0.2">
      <c r="A3" s="225" t="str">
        <f>C13</f>
        <v>Elektroapgādes ārējie tīkli</v>
      </c>
      <c r="B3" s="225"/>
      <c r="C3" s="225"/>
      <c r="D3" s="225"/>
      <c r="E3" s="225"/>
      <c r="F3" s="225"/>
      <c r="G3" s="225"/>
      <c r="H3" s="225"/>
      <c r="I3" s="225"/>
      <c r="J3" s="225"/>
      <c r="K3" s="225"/>
      <c r="L3" s="225"/>
      <c r="M3" s="225"/>
      <c r="N3" s="225"/>
      <c r="O3" s="225"/>
      <c r="P3" s="225"/>
      <c r="Q3" s="35"/>
      <c r="R3" s="37"/>
    </row>
    <row r="4" spans="1:237" s="34" customFormat="1" x14ac:dyDescent="0.2">
      <c r="A4" s="226" t="s">
        <v>53</v>
      </c>
      <c r="B4" s="226"/>
      <c r="C4" s="226"/>
      <c r="D4" s="226"/>
      <c r="E4" s="226"/>
      <c r="F4" s="226"/>
      <c r="G4" s="226"/>
      <c r="H4" s="226"/>
      <c r="I4" s="226"/>
      <c r="J4" s="226"/>
      <c r="K4" s="226"/>
      <c r="L4" s="226"/>
      <c r="M4" s="226"/>
      <c r="N4" s="226"/>
      <c r="O4" s="226"/>
      <c r="P4" s="226"/>
      <c r="Q4" s="35"/>
      <c r="R4" s="37"/>
    </row>
    <row r="5" spans="1:237" s="26" customFormat="1" ht="10.15" customHeight="1" x14ac:dyDescent="0.2">
      <c r="A5" s="219" t="s">
        <v>0</v>
      </c>
      <c r="B5" s="221"/>
      <c r="C5" s="222" t="str">
        <f>IF(KOPTAME!C11="","",KOPTAME!C11)</f>
        <v>Auces novada pašvaldība</v>
      </c>
      <c r="D5" s="222"/>
      <c r="E5" s="222"/>
      <c r="F5" s="222"/>
      <c r="G5" s="222"/>
      <c r="H5" s="222"/>
      <c r="I5" s="222"/>
      <c r="J5" s="222"/>
      <c r="K5" s="222"/>
      <c r="L5" s="222"/>
      <c r="M5" s="222"/>
      <c r="N5" s="222"/>
      <c r="O5" s="222"/>
      <c r="P5" s="222"/>
      <c r="Q5" s="29"/>
      <c r="R5" s="42"/>
    </row>
    <row r="6" spans="1:237" s="26" customFormat="1" ht="10.15" customHeight="1" x14ac:dyDescent="0.2">
      <c r="A6" s="219" t="s">
        <v>1</v>
      </c>
      <c r="B6" s="219"/>
      <c r="C6" s="220">
        <f>IF(KOPTAME!C12="","",KOPTAME!C12)</f>
        <v>90009116331</v>
      </c>
      <c r="D6" s="220"/>
      <c r="E6" s="220"/>
      <c r="F6" s="220"/>
      <c r="G6" s="220"/>
      <c r="H6" s="220"/>
      <c r="I6" s="220"/>
      <c r="J6" s="220"/>
      <c r="K6" s="220"/>
      <c r="L6" s="220"/>
      <c r="M6" s="220"/>
      <c r="N6" s="220"/>
      <c r="O6" s="220"/>
      <c r="P6" s="220"/>
      <c r="Q6" s="29"/>
      <c r="R6" s="42"/>
    </row>
    <row r="7" spans="1:237" s="26" customFormat="1" x14ac:dyDescent="0.2">
      <c r="A7" s="219" t="s">
        <v>2</v>
      </c>
      <c r="B7" s="219"/>
      <c r="C7" s="220" t="str">
        <f>IF(KOPTAME!C13="","",KOPTAME!C13)</f>
        <v>Jelgavas iela 1, Auce,, Auces novads, Latvija, LV-3708</v>
      </c>
      <c r="D7" s="220"/>
      <c r="E7" s="220"/>
      <c r="F7" s="220"/>
      <c r="G7" s="220"/>
      <c r="H7" s="220"/>
      <c r="I7" s="220"/>
      <c r="J7" s="220"/>
      <c r="K7" s="220"/>
      <c r="L7" s="220"/>
      <c r="M7" s="220"/>
      <c r="N7" s="220"/>
      <c r="O7" s="220"/>
      <c r="P7" s="220"/>
      <c r="Q7" s="29"/>
      <c r="R7" s="42"/>
    </row>
    <row r="8" spans="1:237" s="26" customFormat="1" ht="10.15" customHeight="1" x14ac:dyDescent="0.2">
      <c r="A8" s="219" t="s">
        <v>3</v>
      </c>
      <c r="B8" s="221"/>
      <c r="C8" s="222" t="str">
        <f>IF(KOPTAME!C14="","",KOPTAME!C14)</f>
        <v>SIA "Izpildītājs"</v>
      </c>
      <c r="D8" s="222"/>
      <c r="E8" s="222"/>
      <c r="F8" s="222"/>
      <c r="G8" s="222"/>
      <c r="H8" s="222"/>
      <c r="I8" s="222"/>
      <c r="J8" s="222"/>
      <c r="K8" s="222"/>
      <c r="L8" s="222"/>
      <c r="M8" s="222"/>
      <c r="N8" s="222"/>
      <c r="O8" s="222"/>
      <c r="P8" s="222"/>
      <c r="Q8" s="29"/>
      <c r="R8" s="42"/>
    </row>
    <row r="9" spans="1:237" s="26" customFormat="1" x14ac:dyDescent="0.2">
      <c r="A9" s="219" t="s">
        <v>1</v>
      </c>
      <c r="B9" s="219"/>
      <c r="C9" s="220" t="str">
        <f>IF(KOPTAME!C15="","",KOPTAME!C15)</f>
        <v>Reģistrācijas Nr.</v>
      </c>
      <c r="D9" s="220"/>
      <c r="E9" s="220"/>
      <c r="F9" s="220"/>
      <c r="G9" s="220"/>
      <c r="H9" s="220"/>
      <c r="I9" s="220"/>
      <c r="J9" s="220"/>
      <c r="K9" s="220"/>
      <c r="L9" s="220"/>
      <c r="M9" s="220"/>
      <c r="N9" s="220"/>
      <c r="O9" s="220"/>
      <c r="P9" s="220"/>
      <c r="Q9" s="29"/>
      <c r="R9" s="42"/>
    </row>
    <row r="10" spans="1:237" s="26" customFormat="1" x14ac:dyDescent="0.2">
      <c r="A10" s="219"/>
      <c r="B10" s="219"/>
      <c r="C10" s="220" t="str">
        <f>IF(KOPTAME!E16="","",KOPTAME!E16)</f>
        <v/>
      </c>
      <c r="D10" s="220"/>
      <c r="E10" s="220"/>
      <c r="F10" s="220"/>
      <c r="G10" s="220"/>
      <c r="H10" s="220"/>
      <c r="I10" s="220"/>
      <c r="J10" s="220"/>
      <c r="K10" s="220"/>
      <c r="L10" s="220"/>
      <c r="M10" s="220"/>
      <c r="N10" s="220"/>
      <c r="O10" s="220"/>
      <c r="P10" s="220"/>
      <c r="Q10" s="29"/>
      <c r="R10" s="42"/>
    </row>
    <row r="11" spans="1:237" s="27" customFormat="1" x14ac:dyDescent="0.2">
      <c r="A11" s="175" t="s">
        <v>4</v>
      </c>
      <c r="B11" s="175"/>
      <c r="C11" s="203" t="str">
        <f>IF(KOPTAME!$C$20=0,"",KOPTAME!$C$20)</f>
        <v>"Bēnes ielas gājēju celiņa posma izbūve"</v>
      </c>
      <c r="D11" s="203"/>
      <c r="E11" s="203"/>
      <c r="F11" s="203"/>
      <c r="G11" s="203"/>
      <c r="H11" s="203"/>
      <c r="I11" s="203"/>
      <c r="J11" s="203"/>
      <c r="K11" s="203"/>
      <c r="L11" s="203"/>
      <c r="M11" s="203"/>
      <c r="N11" s="203"/>
      <c r="O11" s="203"/>
      <c r="P11" s="203"/>
      <c r="Q11" s="29"/>
      <c r="R11" s="43"/>
      <c r="IB11" s="26"/>
      <c r="IC11" s="26"/>
    </row>
    <row r="12" spans="1:237" s="34" customFormat="1" ht="10.15" customHeight="1" x14ac:dyDescent="0.2">
      <c r="A12" s="175" t="s">
        <v>21</v>
      </c>
      <c r="B12" s="175"/>
      <c r="C12" s="204" t="str">
        <f>KOPTAME!C21</f>
        <v>Bēnes iela, Auce, Auces novads</v>
      </c>
      <c r="D12" s="204"/>
      <c r="E12" s="204"/>
      <c r="F12" s="204"/>
      <c r="G12" s="204"/>
      <c r="H12" s="204"/>
      <c r="I12" s="204"/>
      <c r="J12" s="204"/>
      <c r="K12" s="204"/>
      <c r="L12" s="204"/>
      <c r="M12" s="204"/>
      <c r="N12" s="204"/>
      <c r="O12" s="204"/>
      <c r="P12" s="204"/>
      <c r="Q12" s="35"/>
      <c r="R12" s="37"/>
    </row>
    <row r="13" spans="1:237" s="34" customFormat="1" ht="10.15" customHeight="1" x14ac:dyDescent="0.2">
      <c r="A13" s="175" t="s">
        <v>5</v>
      </c>
      <c r="B13" s="175"/>
      <c r="C13" s="203" t="s">
        <v>155</v>
      </c>
      <c r="D13" s="203"/>
      <c r="E13" s="203"/>
      <c r="F13" s="203"/>
      <c r="G13" s="203"/>
      <c r="H13" s="203"/>
      <c r="I13" s="203"/>
      <c r="J13" s="203"/>
      <c r="K13" s="203"/>
      <c r="L13" s="203"/>
      <c r="M13" s="203"/>
      <c r="N13" s="203"/>
      <c r="O13" s="203"/>
      <c r="P13" s="203"/>
      <c r="Q13" s="35"/>
      <c r="R13" s="37"/>
    </row>
    <row r="14" spans="1:237" s="34" customFormat="1" ht="10.15" customHeight="1" x14ac:dyDescent="0.2">
      <c r="A14" s="175" t="str">
        <f>IF(KOPTAME!$A$22="","",KOPTAME!$A$22)</f>
        <v/>
      </c>
      <c r="B14" s="175"/>
      <c r="C14" s="204" t="str">
        <f>IF(KOPTAME!$C$22=0,"",KOPTAME!$C$22)</f>
        <v/>
      </c>
      <c r="D14" s="204"/>
      <c r="E14" s="204"/>
      <c r="F14" s="204"/>
      <c r="G14" s="204"/>
      <c r="H14" s="204"/>
      <c r="I14" s="204"/>
      <c r="J14" s="204"/>
      <c r="K14" s="204"/>
      <c r="L14" s="204"/>
      <c r="M14" s="204"/>
      <c r="N14" s="204"/>
      <c r="O14" s="204"/>
      <c r="P14" s="204"/>
      <c r="Q14" s="35"/>
      <c r="R14" s="37"/>
    </row>
    <row r="15" spans="1:237" s="34" customFormat="1" ht="11.25" customHeight="1" x14ac:dyDescent="0.2">
      <c r="A15" s="175" t="str">
        <f>IF(KOPTAME!$A$23="","",KOPTAME!$A$23)</f>
        <v>Iepirkuma ID:</v>
      </c>
      <c r="B15" s="175"/>
      <c r="C15" s="204" t="str">
        <f>IF(KOPTAME!$C$23=0,"",KOPTAME!$C$23)</f>
        <v>Iepirkuma Nr.</v>
      </c>
      <c r="D15" s="204"/>
      <c r="E15" s="204"/>
      <c r="F15" s="204"/>
      <c r="G15" s="204"/>
      <c r="H15" s="204"/>
      <c r="I15" s="204"/>
      <c r="J15" s="204"/>
      <c r="K15" s="204"/>
      <c r="L15" s="204"/>
      <c r="M15" s="204"/>
      <c r="N15" s="204"/>
      <c r="O15" s="204"/>
      <c r="P15" s="204"/>
      <c r="Q15" s="35"/>
      <c r="R15" s="37"/>
    </row>
    <row r="16" spans="1:237" s="34" customFormat="1" x14ac:dyDescent="0.2">
      <c r="A16" s="175" t="str">
        <f>IF(KOPTAME!A24="","",KOPTAME!A24)</f>
        <v/>
      </c>
      <c r="B16" s="175"/>
      <c r="C16" s="204" t="str">
        <f>IF(KOPTAME!C24="","",KOPTAME!C24)</f>
        <v/>
      </c>
      <c r="D16" s="204"/>
      <c r="E16" s="204"/>
      <c r="F16" s="204"/>
      <c r="G16" s="204"/>
      <c r="H16" s="204"/>
      <c r="I16" s="204"/>
      <c r="J16" s="204"/>
      <c r="K16" s="204"/>
      <c r="L16" s="204"/>
      <c r="M16" s="204"/>
      <c r="N16" s="204"/>
      <c r="O16" s="204"/>
      <c r="P16" s="204"/>
      <c r="Q16" s="35"/>
      <c r="R16" s="37"/>
    </row>
    <row r="17" spans="1:18" s="34" customFormat="1" x14ac:dyDescent="0.2">
      <c r="A17" s="216"/>
      <c r="B17" s="216"/>
      <c r="C17" s="83"/>
      <c r="D17" s="84"/>
      <c r="E17" s="85"/>
      <c r="F17" s="83"/>
      <c r="G17" s="83"/>
      <c r="H17" s="83"/>
      <c r="I17" s="83"/>
      <c r="J17" s="83"/>
      <c r="K17" s="217" t="str">
        <f>KOPTAME!$E$26</f>
        <v>Sastādīšanas datums</v>
      </c>
      <c r="L17" s="217"/>
      <c r="M17" s="217"/>
      <c r="N17" s="217"/>
      <c r="O17" s="217"/>
      <c r="P17" s="217"/>
      <c r="Q17" s="35"/>
      <c r="R17" s="37"/>
    </row>
    <row r="18" spans="1:18" s="34" customFormat="1" ht="12.75" customHeight="1" x14ac:dyDescent="0.2">
      <c r="A18" s="207" t="s">
        <v>6</v>
      </c>
      <c r="B18" s="207" t="s">
        <v>7</v>
      </c>
      <c r="C18" s="207" t="s">
        <v>8</v>
      </c>
      <c r="D18" s="207" t="s">
        <v>36</v>
      </c>
      <c r="E18" s="218" t="s">
        <v>37</v>
      </c>
      <c r="F18" s="207" t="s">
        <v>9</v>
      </c>
      <c r="G18" s="207"/>
      <c r="H18" s="207"/>
      <c r="I18" s="207"/>
      <c r="J18" s="207"/>
      <c r="K18" s="207"/>
      <c r="L18" s="207" t="s">
        <v>10</v>
      </c>
      <c r="M18" s="207"/>
      <c r="N18" s="207"/>
      <c r="O18" s="207"/>
      <c r="P18" s="208"/>
      <c r="Q18" s="35"/>
      <c r="R18" s="37"/>
    </row>
    <row r="19" spans="1:18" ht="64.5" customHeight="1" x14ac:dyDescent="0.2">
      <c r="A19" s="207"/>
      <c r="B19" s="207"/>
      <c r="C19" s="207"/>
      <c r="D19" s="207"/>
      <c r="E19" s="218"/>
      <c r="F19" s="86" t="s">
        <v>38</v>
      </c>
      <c r="G19" s="86" t="s">
        <v>118</v>
      </c>
      <c r="H19" s="86" t="s">
        <v>119</v>
      </c>
      <c r="I19" s="86" t="s">
        <v>120</v>
      </c>
      <c r="J19" s="86" t="s">
        <v>121</v>
      </c>
      <c r="K19" s="86" t="s">
        <v>122</v>
      </c>
      <c r="L19" s="86" t="s">
        <v>39</v>
      </c>
      <c r="M19" s="86" t="s">
        <v>119</v>
      </c>
      <c r="N19" s="86" t="s">
        <v>120</v>
      </c>
      <c r="O19" s="86" t="s">
        <v>121</v>
      </c>
      <c r="P19" s="86" t="s">
        <v>123</v>
      </c>
    </row>
    <row r="20" spans="1:18" x14ac:dyDescent="0.2">
      <c r="A20" s="86">
        <v>1</v>
      </c>
      <c r="B20" s="86">
        <v>2</v>
      </c>
      <c r="C20" s="86">
        <v>3</v>
      </c>
      <c r="D20" s="86">
        <v>4</v>
      </c>
      <c r="E20" s="87">
        <v>5</v>
      </c>
      <c r="F20" s="86">
        <v>6</v>
      </c>
      <c r="G20" s="86">
        <v>7</v>
      </c>
      <c r="H20" s="86">
        <v>8</v>
      </c>
      <c r="I20" s="86">
        <v>9</v>
      </c>
      <c r="J20" s="86">
        <v>10</v>
      </c>
      <c r="K20" s="86">
        <v>11</v>
      </c>
      <c r="L20" s="86">
        <v>12</v>
      </c>
      <c r="M20" s="86">
        <v>13</v>
      </c>
      <c r="N20" s="86">
        <v>14</v>
      </c>
      <c r="O20" s="86">
        <v>15</v>
      </c>
      <c r="P20" s="86">
        <v>16</v>
      </c>
    </row>
    <row r="21" spans="1:18" ht="12.75" customHeight="1" x14ac:dyDescent="0.2">
      <c r="A21" s="88" t="s">
        <v>54</v>
      </c>
      <c r="B21" s="89"/>
      <c r="C21" s="90" t="s">
        <v>54</v>
      </c>
      <c r="D21" s="91">
        <v>0</v>
      </c>
      <c r="E21" s="92"/>
      <c r="F21" s="48"/>
      <c r="G21" s="48"/>
      <c r="H21" s="93" t="str">
        <f t="shared" ref="H21:H34" si="0">IF($E21="","",ROUND(F21*G21,2))</f>
        <v/>
      </c>
      <c r="I21" s="48"/>
      <c r="J21" s="48"/>
      <c r="K21" s="93" t="str">
        <f t="shared" ref="K21:K34" si="1">IF($E21="","",H21+I21+J21)</f>
        <v/>
      </c>
      <c r="L21" s="94"/>
      <c r="M21" s="94"/>
      <c r="N21" s="94"/>
      <c r="O21" s="94"/>
      <c r="P21" s="95"/>
      <c r="R21" s="44"/>
    </row>
    <row r="22" spans="1:18" ht="12.75" customHeight="1" x14ac:dyDescent="0.2">
      <c r="A22" s="88" t="s">
        <v>63</v>
      </c>
      <c r="B22" s="96" t="s">
        <v>148</v>
      </c>
      <c r="C22" s="86" t="s">
        <v>149</v>
      </c>
      <c r="D22" s="91">
        <v>0</v>
      </c>
      <c r="E22" s="92"/>
      <c r="F22" s="48"/>
      <c r="G22" s="48"/>
      <c r="H22" s="93" t="str">
        <f t="shared" si="0"/>
        <v/>
      </c>
      <c r="I22" s="48"/>
      <c r="J22" s="48"/>
      <c r="K22" s="93" t="str">
        <f t="shared" si="1"/>
        <v/>
      </c>
      <c r="L22" s="94">
        <f>SUM(L23:L25)</f>
        <v>0</v>
      </c>
      <c r="M22" s="94">
        <f>SUM(M23:M25)</f>
        <v>0</v>
      </c>
      <c r="N22" s="94">
        <f>SUM(N23:N25)</f>
        <v>0</v>
      </c>
      <c r="O22" s="94">
        <f>SUM(O23:O25)</f>
        <v>0</v>
      </c>
      <c r="P22" s="94">
        <f>SUM(P23:P25)</f>
        <v>0</v>
      </c>
      <c r="R22" s="44"/>
    </row>
    <row r="23" spans="1:18" x14ac:dyDescent="0.2">
      <c r="A23" s="97" t="s">
        <v>64</v>
      </c>
      <c r="B23" s="98" t="s">
        <v>156</v>
      </c>
      <c r="C23" s="90" t="s">
        <v>157</v>
      </c>
      <c r="D23" s="91" t="s">
        <v>44</v>
      </c>
      <c r="E23" s="99">
        <v>3</v>
      </c>
      <c r="F23" s="48"/>
      <c r="G23" s="48"/>
      <c r="H23" s="93">
        <f t="shared" si="0"/>
        <v>0</v>
      </c>
      <c r="I23" s="48"/>
      <c r="J23" s="48"/>
      <c r="K23" s="93">
        <f t="shared" si="1"/>
        <v>0</v>
      </c>
      <c r="L23" s="100">
        <f t="shared" ref="L23:L34" si="2">IF($E23="",,ROUND(E23*F23,2))</f>
        <v>0</v>
      </c>
      <c r="M23" s="100">
        <f t="shared" ref="M23:O34" si="3">IF($E23="",,ROUND($E23*H23,2))</f>
        <v>0</v>
      </c>
      <c r="N23" s="100">
        <f t="shared" si="3"/>
        <v>0</v>
      </c>
      <c r="O23" s="100">
        <f t="shared" si="3"/>
        <v>0</v>
      </c>
      <c r="P23" s="48">
        <f t="shared" ref="P23:P34" si="4">IF(E23="","",SUM(M23:O23))</f>
        <v>0</v>
      </c>
      <c r="Q23" s="30"/>
      <c r="R23" s="44"/>
    </row>
    <row r="24" spans="1:18" s="28" customFormat="1" ht="12.75" customHeight="1" x14ac:dyDescent="0.2">
      <c r="A24" s="97" t="s">
        <v>65</v>
      </c>
      <c r="B24" s="98" t="s">
        <v>158</v>
      </c>
      <c r="C24" s="90" t="s">
        <v>159</v>
      </c>
      <c r="D24" s="91" t="s">
        <v>45</v>
      </c>
      <c r="E24" s="92">
        <v>16</v>
      </c>
      <c r="F24" s="48"/>
      <c r="G24" s="48"/>
      <c r="H24" s="93">
        <f t="shared" si="0"/>
        <v>0</v>
      </c>
      <c r="I24" s="48"/>
      <c r="J24" s="48"/>
      <c r="K24" s="93">
        <f t="shared" si="1"/>
        <v>0</v>
      </c>
      <c r="L24" s="100">
        <f t="shared" si="2"/>
        <v>0</v>
      </c>
      <c r="M24" s="100">
        <f t="shared" si="3"/>
        <v>0</v>
      </c>
      <c r="N24" s="100">
        <f t="shared" si="3"/>
        <v>0</v>
      </c>
      <c r="O24" s="100">
        <f t="shared" si="3"/>
        <v>0</v>
      </c>
      <c r="P24" s="48">
        <f t="shared" si="4"/>
        <v>0</v>
      </c>
      <c r="Q24" s="30"/>
      <c r="R24" s="44"/>
    </row>
    <row r="25" spans="1:18" s="28" customFormat="1" ht="12.75" customHeight="1" x14ac:dyDescent="0.2">
      <c r="A25" s="97" t="s">
        <v>66</v>
      </c>
      <c r="B25" s="98" t="s">
        <v>160</v>
      </c>
      <c r="C25" s="90" t="s">
        <v>161</v>
      </c>
      <c r="D25" s="91" t="s">
        <v>44</v>
      </c>
      <c r="E25" s="92">
        <v>3</v>
      </c>
      <c r="F25" s="48"/>
      <c r="G25" s="48"/>
      <c r="H25" s="93">
        <f t="shared" si="0"/>
        <v>0</v>
      </c>
      <c r="I25" s="48"/>
      <c r="J25" s="48"/>
      <c r="K25" s="93">
        <f t="shared" si="1"/>
        <v>0</v>
      </c>
      <c r="L25" s="100">
        <f t="shared" si="2"/>
        <v>0</v>
      </c>
      <c r="M25" s="100">
        <f t="shared" si="3"/>
        <v>0</v>
      </c>
      <c r="N25" s="100">
        <f t="shared" si="3"/>
        <v>0</v>
      </c>
      <c r="O25" s="100">
        <f t="shared" si="3"/>
        <v>0</v>
      </c>
      <c r="P25" s="48">
        <f t="shared" si="4"/>
        <v>0</v>
      </c>
      <c r="Q25" s="30"/>
      <c r="R25" s="44"/>
    </row>
    <row r="26" spans="1:18" ht="12.75" customHeight="1" x14ac:dyDescent="0.2">
      <c r="A26" s="88" t="s">
        <v>54</v>
      </c>
      <c r="B26" s="89"/>
      <c r="C26" s="90" t="s">
        <v>54</v>
      </c>
      <c r="D26" s="91">
        <v>0</v>
      </c>
      <c r="E26" s="92"/>
      <c r="F26" s="48"/>
      <c r="G26" s="48"/>
      <c r="H26" s="93" t="str">
        <f t="shared" ref="H26" si="5">IF($E26="","",ROUND(F26*G26,2))</f>
        <v/>
      </c>
      <c r="I26" s="48"/>
      <c r="J26" s="48"/>
      <c r="K26" s="93" t="str">
        <f t="shared" ref="K26" si="6">IF($E26="","",H26+I26+J26)</f>
        <v/>
      </c>
      <c r="L26" s="94"/>
      <c r="M26" s="94"/>
      <c r="N26" s="94"/>
      <c r="O26" s="94"/>
      <c r="P26" s="95"/>
      <c r="R26" s="44"/>
    </row>
    <row r="27" spans="1:18" ht="12.75" customHeight="1" x14ac:dyDescent="0.2">
      <c r="A27" s="88" t="s">
        <v>70</v>
      </c>
      <c r="B27" s="96" t="s">
        <v>103</v>
      </c>
      <c r="C27" s="86" t="s">
        <v>104</v>
      </c>
      <c r="D27" s="91">
        <v>0</v>
      </c>
      <c r="E27" s="92"/>
      <c r="F27" s="48"/>
      <c r="G27" s="48"/>
      <c r="H27" s="93" t="str">
        <f t="shared" ref="H27:H32" si="7">IF($E27="","",ROUND(F27*G27,2))</f>
        <v/>
      </c>
      <c r="I27" s="48"/>
      <c r="J27" s="48"/>
      <c r="K27" s="93" t="str">
        <f t="shared" ref="K27:K32" si="8">IF($E27="","",H27+I27+J27)</f>
        <v/>
      </c>
      <c r="L27" s="94">
        <f t="shared" ref="L27:O27" si="9">SUM(L28:L34)</f>
        <v>0</v>
      </c>
      <c r="M27" s="94">
        <f t="shared" si="9"/>
        <v>0</v>
      </c>
      <c r="N27" s="94">
        <f t="shared" si="9"/>
        <v>0</v>
      </c>
      <c r="O27" s="94">
        <f t="shared" si="9"/>
        <v>0</v>
      </c>
      <c r="P27" s="94">
        <f>SUM(P28:P34)</f>
        <v>0</v>
      </c>
      <c r="R27" s="44"/>
    </row>
    <row r="28" spans="1:18" x14ac:dyDescent="0.2">
      <c r="A28" s="97" t="s">
        <v>71</v>
      </c>
      <c r="B28" s="98" t="s">
        <v>162</v>
      </c>
      <c r="C28" s="90" t="s">
        <v>163</v>
      </c>
      <c r="D28" s="91" t="s">
        <v>45</v>
      </c>
      <c r="E28" s="99">
        <v>12</v>
      </c>
      <c r="F28" s="48"/>
      <c r="G28" s="48"/>
      <c r="H28" s="93">
        <f t="shared" si="7"/>
        <v>0</v>
      </c>
      <c r="I28" s="48"/>
      <c r="J28" s="48"/>
      <c r="K28" s="93">
        <f t="shared" si="8"/>
        <v>0</v>
      </c>
      <c r="L28" s="100">
        <f t="shared" ref="L28:L32" si="10">IF($E28="",,ROUND(E28*F28,2))</f>
        <v>0</v>
      </c>
      <c r="M28" s="100">
        <f t="shared" ref="M28:M32" si="11">IF($E28="",,ROUND($E28*H28,2))</f>
        <v>0</v>
      </c>
      <c r="N28" s="100">
        <f t="shared" ref="N28:N32" si="12">IF($E28="",,ROUND($E28*I28,2))</f>
        <v>0</v>
      </c>
      <c r="O28" s="100">
        <f t="shared" ref="O28:O32" si="13">IF($E28="",,ROUND($E28*J28,2))</f>
        <v>0</v>
      </c>
      <c r="P28" s="48">
        <f t="shared" ref="P28:P32" si="14">IF(E28="","",SUM(M28:O28))</f>
        <v>0</v>
      </c>
      <c r="Q28" s="30"/>
      <c r="R28" s="44"/>
    </row>
    <row r="29" spans="1:18" s="28" customFormat="1" ht="12.75" customHeight="1" x14ac:dyDescent="0.2">
      <c r="A29" s="97" t="s">
        <v>72</v>
      </c>
      <c r="B29" s="98" t="s">
        <v>164</v>
      </c>
      <c r="C29" s="90" t="s">
        <v>147</v>
      </c>
      <c r="D29" s="91" t="s">
        <v>45</v>
      </c>
      <c r="E29" s="92">
        <v>170</v>
      </c>
      <c r="F29" s="48"/>
      <c r="G29" s="48"/>
      <c r="H29" s="93">
        <f t="shared" si="7"/>
        <v>0</v>
      </c>
      <c r="I29" s="48"/>
      <c r="J29" s="48"/>
      <c r="K29" s="93">
        <f t="shared" si="8"/>
        <v>0</v>
      </c>
      <c r="L29" s="100">
        <f t="shared" si="10"/>
        <v>0</v>
      </c>
      <c r="M29" s="100">
        <f t="shared" si="11"/>
        <v>0</v>
      </c>
      <c r="N29" s="100">
        <f t="shared" si="12"/>
        <v>0</v>
      </c>
      <c r="O29" s="100">
        <f t="shared" si="13"/>
        <v>0</v>
      </c>
      <c r="P29" s="48">
        <f t="shared" si="14"/>
        <v>0</v>
      </c>
      <c r="Q29" s="30"/>
      <c r="R29" s="44"/>
    </row>
    <row r="30" spans="1:18" s="58" customFormat="1" ht="12.75" customHeight="1" x14ac:dyDescent="0.2">
      <c r="A30" s="110" t="s">
        <v>54</v>
      </c>
      <c r="B30" s="111"/>
      <c r="C30" s="112" t="s">
        <v>165</v>
      </c>
      <c r="D30" s="113" t="s">
        <v>45</v>
      </c>
      <c r="E30" s="114">
        <v>170</v>
      </c>
      <c r="F30" s="55"/>
      <c r="G30" s="55"/>
      <c r="H30" s="115">
        <f t="shared" si="7"/>
        <v>0</v>
      </c>
      <c r="I30" s="55"/>
      <c r="J30" s="55"/>
      <c r="K30" s="115">
        <f t="shared" si="8"/>
        <v>0</v>
      </c>
      <c r="L30" s="116">
        <f t="shared" si="10"/>
        <v>0</v>
      </c>
      <c r="M30" s="116">
        <f t="shared" si="11"/>
        <v>0</v>
      </c>
      <c r="N30" s="116">
        <f t="shared" si="12"/>
        <v>0</v>
      </c>
      <c r="O30" s="116">
        <f t="shared" si="13"/>
        <v>0</v>
      </c>
      <c r="P30" s="55">
        <f t="shared" si="14"/>
        <v>0</v>
      </c>
      <c r="Q30" s="56"/>
      <c r="R30" s="57"/>
    </row>
    <row r="31" spans="1:18" s="58" customFormat="1" ht="12.75" customHeight="1" x14ac:dyDescent="0.2">
      <c r="A31" s="110" t="s">
        <v>54</v>
      </c>
      <c r="B31" s="111"/>
      <c r="C31" s="112" t="s">
        <v>166</v>
      </c>
      <c r="D31" s="113" t="s">
        <v>47</v>
      </c>
      <c r="E31" s="114">
        <v>10.200000000000001</v>
      </c>
      <c r="F31" s="55"/>
      <c r="G31" s="55"/>
      <c r="H31" s="115">
        <f t="shared" si="7"/>
        <v>0</v>
      </c>
      <c r="I31" s="55"/>
      <c r="J31" s="55"/>
      <c r="K31" s="115">
        <f t="shared" si="8"/>
        <v>0</v>
      </c>
      <c r="L31" s="116">
        <f t="shared" si="10"/>
        <v>0</v>
      </c>
      <c r="M31" s="116">
        <f t="shared" si="11"/>
        <v>0</v>
      </c>
      <c r="N31" s="116">
        <f t="shared" si="12"/>
        <v>0</v>
      </c>
      <c r="O31" s="116">
        <f t="shared" si="13"/>
        <v>0</v>
      </c>
      <c r="P31" s="55">
        <f t="shared" si="14"/>
        <v>0</v>
      </c>
      <c r="Q31" s="56"/>
      <c r="R31" s="57"/>
    </row>
    <row r="32" spans="1:18" s="28" customFormat="1" ht="12.75" customHeight="1" x14ac:dyDescent="0.2">
      <c r="A32" s="97" t="s">
        <v>73</v>
      </c>
      <c r="B32" s="98" t="s">
        <v>167</v>
      </c>
      <c r="C32" s="90" t="s">
        <v>168</v>
      </c>
      <c r="D32" s="91" t="s">
        <v>45</v>
      </c>
      <c r="E32" s="92">
        <v>170</v>
      </c>
      <c r="F32" s="48"/>
      <c r="G32" s="48"/>
      <c r="H32" s="93">
        <f t="shared" si="7"/>
        <v>0</v>
      </c>
      <c r="I32" s="48"/>
      <c r="J32" s="48"/>
      <c r="K32" s="93">
        <f t="shared" si="8"/>
        <v>0</v>
      </c>
      <c r="L32" s="100">
        <f t="shared" si="10"/>
        <v>0</v>
      </c>
      <c r="M32" s="100">
        <f t="shared" si="11"/>
        <v>0</v>
      </c>
      <c r="N32" s="100">
        <f t="shared" si="12"/>
        <v>0</v>
      </c>
      <c r="O32" s="100">
        <f t="shared" si="13"/>
        <v>0</v>
      </c>
      <c r="P32" s="48">
        <f t="shared" si="14"/>
        <v>0</v>
      </c>
      <c r="Q32" s="30"/>
      <c r="R32" s="44"/>
    </row>
    <row r="33" spans="1:237" s="58" customFormat="1" ht="12.75" customHeight="1" x14ac:dyDescent="0.2">
      <c r="A33" s="110" t="s">
        <v>54</v>
      </c>
      <c r="B33" s="111"/>
      <c r="C33" s="112" t="s">
        <v>169</v>
      </c>
      <c r="D33" s="113" t="s">
        <v>45</v>
      </c>
      <c r="E33" s="114">
        <v>170</v>
      </c>
      <c r="F33" s="55"/>
      <c r="G33" s="55"/>
      <c r="H33" s="115">
        <f t="shared" ref="H33" si="15">IF($E33="","",ROUND(F33*G33,2))</f>
        <v>0</v>
      </c>
      <c r="I33" s="55"/>
      <c r="J33" s="55"/>
      <c r="K33" s="115">
        <f t="shared" ref="K33" si="16">IF($E33="","",H33+I33+J33)</f>
        <v>0</v>
      </c>
      <c r="L33" s="116">
        <f t="shared" ref="L33" si="17">IF($E33="",,ROUND(E33*F33,2))</f>
        <v>0</v>
      </c>
      <c r="M33" s="116">
        <f t="shared" ref="M33" si="18">IF($E33="",,ROUND($E33*H33,2))</f>
        <v>0</v>
      </c>
      <c r="N33" s="116">
        <f t="shared" ref="N33" si="19">IF($E33="",,ROUND($E33*I33,2))</f>
        <v>0</v>
      </c>
      <c r="O33" s="116">
        <f t="shared" ref="O33" si="20">IF($E33="",,ROUND($E33*J33,2))</f>
        <v>0</v>
      </c>
      <c r="P33" s="55">
        <f t="shared" ref="P33" si="21">IF(E33="","",SUM(M33:O33))</f>
        <v>0</v>
      </c>
      <c r="Q33" s="56"/>
      <c r="R33" s="57"/>
    </row>
    <row r="34" spans="1:237" s="28" customFormat="1" ht="12.75" customHeight="1" x14ac:dyDescent="0.2">
      <c r="A34" s="88" t="s">
        <v>54</v>
      </c>
      <c r="B34" s="89"/>
      <c r="C34" s="90" t="s">
        <v>54</v>
      </c>
      <c r="D34" s="91">
        <v>0</v>
      </c>
      <c r="E34" s="92"/>
      <c r="F34" s="48"/>
      <c r="G34" s="48"/>
      <c r="H34" s="93" t="str">
        <f t="shared" si="0"/>
        <v/>
      </c>
      <c r="I34" s="48"/>
      <c r="J34" s="48"/>
      <c r="K34" s="93" t="str">
        <f t="shared" si="1"/>
        <v/>
      </c>
      <c r="L34" s="94">
        <f t="shared" si="2"/>
        <v>0</v>
      </c>
      <c r="M34" s="94">
        <f t="shared" si="3"/>
        <v>0</v>
      </c>
      <c r="N34" s="94">
        <f t="shared" si="3"/>
        <v>0</v>
      </c>
      <c r="O34" s="94">
        <f t="shared" si="3"/>
        <v>0</v>
      </c>
      <c r="P34" s="95" t="str">
        <f t="shared" si="4"/>
        <v/>
      </c>
      <c r="Q34" s="30"/>
      <c r="R34" s="44"/>
    </row>
    <row r="35" spans="1:237" s="37" customFormat="1" ht="12.75" customHeight="1" x14ac:dyDescent="0.2">
      <c r="A35" s="102"/>
      <c r="B35" s="103" t="s">
        <v>43</v>
      </c>
      <c r="C35" s="104" t="s">
        <v>41</v>
      </c>
      <c r="D35" s="105"/>
      <c r="E35" s="106"/>
      <c r="F35" s="106"/>
      <c r="G35" s="106"/>
      <c r="H35" s="106"/>
      <c r="I35" s="106"/>
      <c r="J35" s="106"/>
      <c r="K35" s="106"/>
      <c r="L35" s="107">
        <f t="shared" ref="L35:O35" si="22">L22+L27</f>
        <v>0</v>
      </c>
      <c r="M35" s="107">
        <f t="shared" si="22"/>
        <v>0</v>
      </c>
      <c r="N35" s="107">
        <f t="shared" si="22"/>
        <v>0</v>
      </c>
      <c r="O35" s="107">
        <f t="shared" si="22"/>
        <v>0</v>
      </c>
      <c r="P35" s="107">
        <f>P22+P27</f>
        <v>0</v>
      </c>
      <c r="Q35" s="35"/>
    </row>
    <row r="36" spans="1:237" s="38" customFormat="1" ht="12.75" customHeight="1" x14ac:dyDescent="0.2">
      <c r="A36" s="209" t="s">
        <v>61</v>
      </c>
      <c r="B36" s="210"/>
      <c r="C36" s="211"/>
      <c r="D36" s="108">
        <v>0</v>
      </c>
      <c r="E36" s="106"/>
      <c r="F36" s="106"/>
      <c r="G36" s="106"/>
      <c r="H36" s="106"/>
      <c r="I36" s="106"/>
      <c r="J36" s="106"/>
      <c r="K36" s="106"/>
      <c r="L36" s="107"/>
      <c r="M36" s="107"/>
      <c r="N36" s="107">
        <f>ROUND(N35*D36,2)</f>
        <v>0</v>
      </c>
      <c r="O36" s="107"/>
      <c r="P36" s="106">
        <f>SUM(M36:O36)</f>
        <v>0</v>
      </c>
      <c r="Q36" s="39"/>
      <c r="R36" s="45"/>
    </row>
    <row r="37" spans="1:237" ht="12.75" customHeight="1" x14ac:dyDescent="0.2">
      <c r="A37" s="212" t="s">
        <v>42</v>
      </c>
      <c r="B37" s="213"/>
      <c r="C37" s="214"/>
      <c r="D37" s="109" t="s">
        <v>117</v>
      </c>
      <c r="E37" s="107"/>
      <c r="F37" s="107"/>
      <c r="G37" s="107"/>
      <c r="H37" s="107"/>
      <c r="I37" s="107"/>
      <c r="J37" s="107"/>
      <c r="K37" s="107"/>
      <c r="L37" s="107"/>
      <c r="M37" s="107">
        <f>SUM(M35:M36)</f>
        <v>0</v>
      </c>
      <c r="N37" s="107">
        <f>SUM(N35:N36)</f>
        <v>0</v>
      </c>
      <c r="O37" s="107">
        <f>SUM(O35:O36)</f>
        <v>0</v>
      </c>
      <c r="P37" s="106">
        <f>SUM(M37:O37)</f>
        <v>0</v>
      </c>
    </row>
    <row r="38" spans="1:237" ht="15" customHeight="1" x14ac:dyDescent="0.2"/>
    <row r="39" spans="1:237" ht="55.5" customHeight="1" x14ac:dyDescent="0.2">
      <c r="A39" s="227" t="s">
        <v>380</v>
      </c>
      <c r="B39" s="227"/>
      <c r="C39" s="227"/>
      <c r="D39" s="227"/>
      <c r="E39" s="227"/>
      <c r="F39" s="227"/>
      <c r="G39" s="227"/>
      <c r="H39" s="227"/>
      <c r="I39" s="227"/>
      <c r="J39" s="227"/>
      <c r="K39" s="227"/>
      <c r="L39" s="227"/>
      <c r="M39" s="227"/>
      <c r="N39" s="227"/>
      <c r="O39" s="227"/>
      <c r="P39" s="227"/>
    </row>
    <row r="40" spans="1:237" ht="23.25" customHeight="1" x14ac:dyDescent="0.2"/>
    <row r="41" spans="1:237" s="35" customFormat="1" ht="14.25" customHeight="1" x14ac:dyDescent="0.2">
      <c r="A41" s="36"/>
      <c r="B41" s="36"/>
      <c r="C41" s="36"/>
      <c r="D41" s="36"/>
      <c r="E41" s="36"/>
      <c r="F41" s="186" t="s">
        <v>51</v>
      </c>
      <c r="G41" s="186"/>
      <c r="H41" s="185" t="str">
        <f>KOPTAME!D40</f>
        <v>/Sastādītājs/  Sastādīšanas datums</v>
      </c>
      <c r="I41" s="185"/>
      <c r="J41" s="185"/>
      <c r="K41" s="185"/>
      <c r="L41" s="185"/>
      <c r="M41" s="186" t="s">
        <v>52</v>
      </c>
      <c r="N41" s="186"/>
      <c r="O41" s="187" t="str">
        <f>KOPTAME!F40</f>
        <v>00000</v>
      </c>
      <c r="P41" s="187"/>
      <c r="R41" s="41"/>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row>
    <row r="42" spans="1:237" s="35" customFormat="1" ht="13.15" customHeight="1" x14ac:dyDescent="0.2">
      <c r="A42" s="36"/>
      <c r="B42" s="36"/>
      <c r="C42" s="36"/>
      <c r="D42" s="36"/>
      <c r="E42" s="36"/>
      <c r="F42" s="36"/>
      <c r="G42" s="36"/>
      <c r="H42" s="205" t="s">
        <v>76</v>
      </c>
      <c r="I42" s="205"/>
      <c r="J42" s="205"/>
      <c r="K42" s="205"/>
      <c r="L42" s="205"/>
      <c r="M42" s="36"/>
      <c r="N42" s="36"/>
      <c r="O42" s="36"/>
      <c r="P42" s="36"/>
      <c r="R42" s="41"/>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row>
    <row r="43" spans="1:237" s="35" customFormat="1" x14ac:dyDescent="0.2">
      <c r="A43" s="36"/>
      <c r="B43" s="36"/>
      <c r="C43" s="36"/>
      <c r="D43" s="36"/>
      <c r="E43" s="46"/>
      <c r="F43" s="47"/>
      <c r="G43" s="47"/>
      <c r="H43" s="47"/>
      <c r="I43" s="47"/>
      <c r="J43" s="47"/>
      <c r="K43" s="47"/>
      <c r="L43" s="47"/>
      <c r="M43" s="36"/>
      <c r="N43" s="36"/>
      <c r="O43" s="36"/>
      <c r="P43" s="36"/>
      <c r="R43" s="41"/>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row>
    <row r="44" spans="1:237" s="35" customFormat="1" x14ac:dyDescent="0.2">
      <c r="A44" s="206" t="str">
        <f ca="1">MID(CELL("filename"),FIND("[",CELL("filename"))+1,FIND("]",CELL("filename"))-FIND("[",CELL("filename"))-1)</f>
        <v>Tāmes (darbu apjomi).xlsx</v>
      </c>
      <c r="B44" s="206"/>
      <c r="C44" s="206"/>
      <c r="D44" s="206"/>
      <c r="E44" s="206"/>
      <c r="F44" s="206"/>
      <c r="G44" s="206"/>
      <c r="H44" s="206"/>
      <c r="I44" s="206"/>
      <c r="J44" s="206"/>
      <c r="K44" s="206"/>
      <c r="L44" s="206"/>
      <c r="M44" s="206"/>
      <c r="N44" s="206"/>
      <c r="O44" s="206"/>
      <c r="P44" s="206"/>
      <c r="R44" s="41"/>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row>
    <row r="46" spans="1:237" s="35" customFormat="1" x14ac:dyDescent="0.2">
      <c r="A46" s="36"/>
      <c r="B46" s="36"/>
      <c r="C46" s="40"/>
      <c r="D46" s="40"/>
      <c r="E46" s="40"/>
      <c r="F46" s="40"/>
      <c r="G46" s="36"/>
      <c r="H46" s="36"/>
      <c r="I46" s="36"/>
      <c r="J46" s="36"/>
      <c r="K46" s="36"/>
      <c r="L46" s="36"/>
      <c r="M46" s="36"/>
      <c r="N46" s="36"/>
      <c r="O46" s="36"/>
      <c r="P46" s="36"/>
      <c r="R46" s="41"/>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row>
    <row r="47" spans="1:237" s="35" customFormat="1" x14ac:dyDescent="0.2">
      <c r="A47" s="36"/>
      <c r="B47" s="36"/>
      <c r="C47" s="40"/>
      <c r="D47" s="36"/>
      <c r="E47" s="41"/>
      <c r="F47" s="36"/>
      <c r="G47" s="36"/>
      <c r="H47" s="36"/>
      <c r="I47" s="36"/>
      <c r="J47" s="36"/>
      <c r="K47" s="36"/>
      <c r="L47" s="36"/>
      <c r="M47" s="36"/>
      <c r="N47" s="36"/>
      <c r="O47" s="36"/>
      <c r="P47" s="36"/>
      <c r="R47" s="41"/>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row>
    <row r="48" spans="1:237" s="35" customFormat="1" x14ac:dyDescent="0.2">
      <c r="A48" s="36"/>
      <c r="B48" s="36"/>
      <c r="C48" s="40"/>
      <c r="D48" s="36"/>
      <c r="E48" s="41"/>
      <c r="F48" s="36"/>
      <c r="G48" s="36"/>
      <c r="H48" s="36"/>
      <c r="I48" s="36"/>
      <c r="J48" s="36"/>
      <c r="K48" s="36"/>
      <c r="L48" s="36"/>
      <c r="M48" s="36"/>
      <c r="N48" s="36"/>
      <c r="O48" s="36"/>
      <c r="P48" s="36"/>
      <c r="R48" s="41"/>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row>
    <row r="49" spans="1:237" s="35" customFormat="1" x14ac:dyDescent="0.2">
      <c r="A49" s="36"/>
      <c r="B49" s="36"/>
      <c r="C49" s="40"/>
      <c r="D49" s="36"/>
      <c r="E49" s="41"/>
      <c r="F49" s="36"/>
      <c r="G49" s="36"/>
      <c r="H49" s="36"/>
      <c r="I49" s="36"/>
      <c r="J49" s="36"/>
      <c r="K49" s="36"/>
      <c r="L49" s="36"/>
      <c r="M49" s="36"/>
      <c r="N49" s="36"/>
      <c r="O49" s="36"/>
      <c r="P49" s="36"/>
      <c r="R49" s="41"/>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row>
    <row r="50" spans="1:237" s="35" customFormat="1" x14ac:dyDescent="0.2">
      <c r="A50" s="36"/>
      <c r="B50" s="36"/>
      <c r="C50" s="40"/>
      <c r="D50" s="36"/>
      <c r="E50" s="41"/>
      <c r="F50" s="36"/>
      <c r="G50" s="36"/>
      <c r="H50" s="36"/>
      <c r="I50" s="36"/>
      <c r="J50" s="36"/>
      <c r="K50" s="36"/>
      <c r="L50" s="36"/>
      <c r="M50" s="36"/>
      <c r="N50" s="36"/>
      <c r="O50" s="36"/>
      <c r="P50" s="36"/>
      <c r="R50" s="41"/>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row>
    <row r="51" spans="1:237" s="35" customFormat="1" x14ac:dyDescent="0.2">
      <c r="A51" s="36"/>
      <c r="B51" s="36"/>
      <c r="C51" s="40"/>
      <c r="D51" s="36"/>
      <c r="E51" s="41"/>
      <c r="F51" s="36"/>
      <c r="G51" s="36"/>
      <c r="H51" s="36"/>
      <c r="I51" s="36"/>
      <c r="J51" s="49"/>
      <c r="K51" s="49"/>
      <c r="L51" s="49"/>
      <c r="M51" s="36"/>
      <c r="N51" s="36"/>
      <c r="O51" s="36"/>
      <c r="P51" s="36"/>
      <c r="R51" s="41"/>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row>
    <row r="52" spans="1:237" s="35" customFormat="1" x14ac:dyDescent="0.2">
      <c r="A52" s="36"/>
      <c r="B52" s="36"/>
      <c r="C52" s="40"/>
      <c r="D52" s="36"/>
      <c r="E52" s="41"/>
      <c r="F52" s="36"/>
      <c r="G52" s="36"/>
      <c r="H52" s="36"/>
      <c r="I52" s="36"/>
      <c r="J52" s="36"/>
      <c r="K52" s="36"/>
      <c r="L52" s="36"/>
      <c r="M52" s="36"/>
      <c r="N52" s="36"/>
      <c r="O52" s="36"/>
      <c r="P52" s="36"/>
      <c r="R52" s="41"/>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row>
    <row r="53" spans="1:237" s="35" customFormat="1" x14ac:dyDescent="0.2">
      <c r="A53" s="36"/>
      <c r="B53" s="36"/>
      <c r="C53" s="40"/>
      <c r="D53" s="36"/>
      <c r="E53" s="41"/>
      <c r="F53" s="36"/>
      <c r="G53" s="36"/>
      <c r="H53" s="36"/>
      <c r="I53" s="36"/>
      <c r="J53" s="36"/>
      <c r="K53" s="36"/>
      <c r="L53" s="36"/>
      <c r="M53" s="36"/>
      <c r="N53" s="36"/>
      <c r="O53" s="36"/>
      <c r="P53" s="36"/>
      <c r="R53" s="41"/>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row>
    <row r="54" spans="1:237" s="35" customFormat="1" x14ac:dyDescent="0.2">
      <c r="A54" s="36"/>
      <c r="B54" s="36"/>
      <c r="C54" s="40"/>
      <c r="D54" s="36"/>
      <c r="E54" s="41"/>
      <c r="F54" s="36"/>
      <c r="G54" s="36"/>
      <c r="H54" s="36"/>
      <c r="I54" s="36"/>
      <c r="J54" s="36"/>
      <c r="K54" s="36"/>
      <c r="L54" s="36"/>
      <c r="M54" s="36"/>
      <c r="N54" s="36"/>
      <c r="O54" s="36"/>
      <c r="P54" s="36"/>
      <c r="R54" s="41"/>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row>
  </sheetData>
  <mergeCells count="47">
    <mergeCell ref="H42:L42"/>
    <mergeCell ref="A44:P44"/>
    <mergeCell ref="L18:P18"/>
    <mergeCell ref="A36:C36"/>
    <mergeCell ref="A37:C37"/>
    <mergeCell ref="A39:P39"/>
    <mergeCell ref="F41:G41"/>
    <mergeCell ref="H41:L41"/>
    <mergeCell ref="M41:N41"/>
    <mergeCell ref="O41:P41"/>
    <mergeCell ref="A18:A19"/>
    <mergeCell ref="B18:B19"/>
    <mergeCell ref="C18:C19"/>
    <mergeCell ref="D18:D19"/>
    <mergeCell ref="E18:E19"/>
    <mergeCell ref="F18:K18"/>
    <mergeCell ref="A15:B15"/>
    <mergeCell ref="C15:P15"/>
    <mergeCell ref="A16:B16"/>
    <mergeCell ref="C16:P16"/>
    <mergeCell ref="A17:B17"/>
    <mergeCell ref="K17:P17"/>
    <mergeCell ref="A13:B13"/>
    <mergeCell ref="C13:P13"/>
    <mergeCell ref="A12:B12"/>
    <mergeCell ref="C12:P12"/>
    <mergeCell ref="A14:B14"/>
    <mergeCell ref="C14:P14"/>
    <mergeCell ref="A9:B9"/>
    <mergeCell ref="C9:P9"/>
    <mergeCell ref="A10:B10"/>
    <mergeCell ref="C10:P10"/>
    <mergeCell ref="A11:B11"/>
    <mergeCell ref="C11:P11"/>
    <mergeCell ref="A6:B6"/>
    <mergeCell ref="C6:P6"/>
    <mergeCell ref="A7:B7"/>
    <mergeCell ref="C7:P7"/>
    <mergeCell ref="A8:B8"/>
    <mergeCell ref="C8:P8"/>
    <mergeCell ref="A5:B5"/>
    <mergeCell ref="C5:P5"/>
    <mergeCell ref="A1:B1"/>
    <mergeCell ref="C1:D1"/>
    <mergeCell ref="A2:P2"/>
    <mergeCell ref="A3:P3"/>
    <mergeCell ref="A4:P4"/>
  </mergeCells>
  <conditionalFormatting sqref="C21:P25 C34:P34">
    <cfRule type="expression" dxfId="52" priority="6">
      <formula>IF(AND($A21="",$B21=""),TRUE,FALSE)</formula>
    </cfRule>
  </conditionalFormatting>
  <conditionalFormatting sqref="C32:P32 C27:P29">
    <cfRule type="expression" dxfId="51" priority="5">
      <formula>IF(AND($A27="",$B27=""),TRUE,FALSE)</formula>
    </cfRule>
  </conditionalFormatting>
  <conditionalFormatting sqref="C26:P26">
    <cfRule type="expression" dxfId="50" priority="4">
      <formula>IF(AND($A26="",$B26=""),TRUE,FALSE)</formula>
    </cfRule>
  </conditionalFormatting>
  <pageMargins left="0.59055118110236227" right="0.15748031496062992" top="0.98425196850393704" bottom="0.27559055118110237" header="3.937007874015748E-2" footer="0.11811023622047245"/>
  <pageSetup paperSize="9" scale="77" firstPageNumber="0" fitToHeight="0" orientation="landscape" horizontalDpi="4294967293" r:id="rId1"/>
  <headerFooter>
    <oddFooter>&amp;C&amp;8Lapa &amp;P no &amp;N</oddFooter>
  </headerFooter>
  <extLst>
    <ext xmlns:x14="http://schemas.microsoft.com/office/spreadsheetml/2009/9/main" uri="{78C0D931-6437-407d-A8EE-F0AAD7539E65}">
      <x14:conditionalFormattings>
        <x14:conditionalFormatting xmlns:xm="http://schemas.microsoft.com/office/excel/2006/main">
          <x14:cfRule type="expression" priority="3" id="{685A147C-31B9-47E2-96D2-B6E97BAE333B}">
            <xm:f>IF(AND('1-1'!$A28="",'1-1'!$B28=""),TRUE,FALSE)</xm:f>
            <x14:dxf>
              <font>
                <color rgb="FF0000FF"/>
              </font>
            </x14:dxf>
          </x14:cfRule>
          <xm:sqref>C33:P33</xm:sqref>
        </x14:conditionalFormatting>
        <x14:conditionalFormatting xmlns:xm="http://schemas.microsoft.com/office/excel/2006/main">
          <x14:cfRule type="expression" priority="51" id="{685A147C-31B9-47E2-96D2-B6E97BAE333B}">
            <xm:f>IF(AND('1-1'!#REF!="",'1-1'!#REF!=""),TRUE,FALSE)</xm:f>
            <x14:dxf>
              <font>
                <color rgb="FF0000FF"/>
              </font>
            </x14:dxf>
          </x14:cfRule>
          <xm:sqref>C30:P31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97"/>
  <sheetViews>
    <sheetView showZeros="0" tabSelected="1" view="pageBreakPreview" zoomScale="115" zoomScaleNormal="40" zoomScaleSheetLayoutView="115" workbookViewId="0">
      <selection activeCell="A82" sqref="A82:P82"/>
    </sheetView>
  </sheetViews>
  <sheetFormatPr defaultColWidth="8.28515625" defaultRowHeight="11.25" x14ac:dyDescent="0.2"/>
  <cols>
    <col min="1" max="1" width="7.85546875" style="36" customWidth="1"/>
    <col min="2" max="2" width="9.28515625" style="36" customWidth="1"/>
    <col min="3" max="3" width="65.140625" style="36" bestFit="1" customWidth="1"/>
    <col min="4" max="4" width="6.7109375" style="36" bestFit="1" customWidth="1"/>
    <col min="5" max="5" width="6.7109375" style="41" bestFit="1" customWidth="1"/>
    <col min="6" max="6" width="7" style="36" bestFit="1" customWidth="1"/>
    <col min="7" max="7" width="8.85546875" style="36" customWidth="1"/>
    <col min="8" max="8" width="7.140625" style="36" customWidth="1"/>
    <col min="9" max="9" width="7" style="36" customWidth="1"/>
    <col min="10" max="10" width="7" style="36" bestFit="1" customWidth="1"/>
    <col min="11" max="11" width="7.7109375" style="36" customWidth="1"/>
    <col min="12" max="12" width="7.85546875" style="36" bestFit="1" customWidth="1"/>
    <col min="13" max="14" width="8.7109375" style="36" bestFit="1" customWidth="1"/>
    <col min="15" max="15" width="7.85546875" style="36" bestFit="1" customWidth="1"/>
    <col min="16" max="16" width="9.28515625" style="36" bestFit="1" customWidth="1"/>
    <col min="17" max="17" width="8.28515625" style="35"/>
    <col min="18" max="18" width="8.28515625" style="41"/>
    <col min="19" max="16384" width="8.28515625" style="36"/>
  </cols>
  <sheetData>
    <row r="1" spans="1:237" s="34" customFormat="1" x14ac:dyDescent="0.2">
      <c r="A1" s="216"/>
      <c r="B1" s="223"/>
      <c r="C1" s="216"/>
      <c r="D1" s="216"/>
      <c r="E1" s="37"/>
      <c r="F1" s="49"/>
      <c r="G1" s="49"/>
      <c r="H1" s="49"/>
      <c r="I1" s="49"/>
      <c r="J1" s="49"/>
      <c r="P1" s="82"/>
      <c r="Q1" s="35"/>
      <c r="R1" s="37"/>
    </row>
    <row r="2" spans="1:237" s="34" customFormat="1" ht="12.75" x14ac:dyDescent="0.2">
      <c r="A2" s="224" t="str">
        <f ca="1">MID(CELL("filename",A1),FIND("]",CELL("filename",A1))+1,256)</f>
        <v>1-4</v>
      </c>
      <c r="B2" s="224"/>
      <c r="C2" s="224"/>
      <c r="D2" s="224"/>
      <c r="E2" s="224"/>
      <c r="F2" s="224"/>
      <c r="G2" s="224"/>
      <c r="H2" s="224"/>
      <c r="I2" s="224"/>
      <c r="J2" s="224"/>
      <c r="K2" s="224"/>
      <c r="L2" s="224"/>
      <c r="M2" s="224"/>
      <c r="N2" s="224"/>
      <c r="O2" s="224"/>
      <c r="P2" s="224"/>
      <c r="Q2" s="35"/>
      <c r="R2" s="37"/>
    </row>
    <row r="3" spans="1:237" s="34" customFormat="1" ht="12.75" x14ac:dyDescent="0.2">
      <c r="A3" s="225" t="str">
        <f>C13</f>
        <v>Elektronisko sakaru ārējie tīkli</v>
      </c>
      <c r="B3" s="225"/>
      <c r="C3" s="225"/>
      <c r="D3" s="225"/>
      <c r="E3" s="225"/>
      <c r="F3" s="225"/>
      <c r="G3" s="225"/>
      <c r="H3" s="225"/>
      <c r="I3" s="225"/>
      <c r="J3" s="225"/>
      <c r="K3" s="225"/>
      <c r="L3" s="225"/>
      <c r="M3" s="225"/>
      <c r="N3" s="225"/>
      <c r="O3" s="225"/>
      <c r="P3" s="225"/>
      <c r="Q3" s="35"/>
      <c r="R3" s="37"/>
    </row>
    <row r="4" spans="1:237" s="34" customFormat="1" x14ac:dyDescent="0.2">
      <c r="A4" s="226" t="s">
        <v>53</v>
      </c>
      <c r="B4" s="226"/>
      <c r="C4" s="226"/>
      <c r="D4" s="226"/>
      <c r="E4" s="226"/>
      <c r="F4" s="226"/>
      <c r="G4" s="226"/>
      <c r="H4" s="226"/>
      <c r="I4" s="226"/>
      <c r="J4" s="226"/>
      <c r="K4" s="226"/>
      <c r="L4" s="226"/>
      <c r="M4" s="226"/>
      <c r="N4" s="226"/>
      <c r="O4" s="226"/>
      <c r="P4" s="226"/>
      <c r="Q4" s="35"/>
      <c r="R4" s="37"/>
    </row>
    <row r="5" spans="1:237" s="26" customFormat="1" ht="10.15" customHeight="1" x14ac:dyDescent="0.2">
      <c r="A5" s="219" t="s">
        <v>0</v>
      </c>
      <c r="B5" s="221"/>
      <c r="C5" s="222" t="str">
        <f>IF(KOPTAME!C11="","",KOPTAME!C11)</f>
        <v>Auces novada pašvaldība</v>
      </c>
      <c r="D5" s="222"/>
      <c r="E5" s="222"/>
      <c r="F5" s="222"/>
      <c r="G5" s="222"/>
      <c r="H5" s="222"/>
      <c r="I5" s="222"/>
      <c r="J5" s="222"/>
      <c r="K5" s="222"/>
      <c r="L5" s="222"/>
      <c r="M5" s="222"/>
      <c r="N5" s="222"/>
      <c r="O5" s="222"/>
      <c r="P5" s="222"/>
      <c r="Q5" s="29"/>
      <c r="R5" s="42"/>
    </row>
    <row r="6" spans="1:237" s="26" customFormat="1" ht="10.15" customHeight="1" x14ac:dyDescent="0.2">
      <c r="A6" s="219" t="s">
        <v>1</v>
      </c>
      <c r="B6" s="219"/>
      <c r="C6" s="220">
        <f>IF(KOPTAME!C12="","",KOPTAME!C12)</f>
        <v>90009116331</v>
      </c>
      <c r="D6" s="220"/>
      <c r="E6" s="220"/>
      <c r="F6" s="220"/>
      <c r="G6" s="220"/>
      <c r="H6" s="220"/>
      <c r="I6" s="220"/>
      <c r="J6" s="220"/>
      <c r="K6" s="220"/>
      <c r="L6" s="220"/>
      <c r="M6" s="220"/>
      <c r="N6" s="220"/>
      <c r="O6" s="220"/>
      <c r="P6" s="220"/>
      <c r="Q6" s="29"/>
      <c r="R6" s="42"/>
    </row>
    <row r="7" spans="1:237" s="26" customFormat="1" x14ac:dyDescent="0.2">
      <c r="A7" s="219" t="s">
        <v>2</v>
      </c>
      <c r="B7" s="219"/>
      <c r="C7" s="220" t="str">
        <f>IF(KOPTAME!C13="","",KOPTAME!C13)</f>
        <v>Jelgavas iela 1, Auce,, Auces novads, Latvija, LV-3708</v>
      </c>
      <c r="D7" s="220"/>
      <c r="E7" s="220"/>
      <c r="F7" s="220"/>
      <c r="G7" s="220"/>
      <c r="H7" s="220"/>
      <c r="I7" s="220"/>
      <c r="J7" s="220"/>
      <c r="K7" s="220"/>
      <c r="L7" s="220"/>
      <c r="M7" s="220"/>
      <c r="N7" s="220"/>
      <c r="O7" s="220"/>
      <c r="P7" s="220"/>
      <c r="Q7" s="29"/>
      <c r="R7" s="42"/>
    </row>
    <row r="8" spans="1:237" s="26" customFormat="1" ht="10.15" customHeight="1" x14ac:dyDescent="0.2">
      <c r="A8" s="219" t="s">
        <v>3</v>
      </c>
      <c r="B8" s="221"/>
      <c r="C8" s="222" t="str">
        <f>IF(KOPTAME!C14="","",KOPTAME!C14)</f>
        <v>SIA "Izpildītājs"</v>
      </c>
      <c r="D8" s="222"/>
      <c r="E8" s="222"/>
      <c r="F8" s="222"/>
      <c r="G8" s="222"/>
      <c r="H8" s="222"/>
      <c r="I8" s="222"/>
      <c r="J8" s="222"/>
      <c r="K8" s="222"/>
      <c r="L8" s="222"/>
      <c r="M8" s="222"/>
      <c r="N8" s="222"/>
      <c r="O8" s="222"/>
      <c r="P8" s="222"/>
      <c r="Q8" s="29"/>
      <c r="R8" s="42"/>
    </row>
    <row r="9" spans="1:237" s="26" customFormat="1" x14ac:dyDescent="0.2">
      <c r="A9" s="219" t="s">
        <v>1</v>
      </c>
      <c r="B9" s="219"/>
      <c r="C9" s="220" t="str">
        <f>IF(KOPTAME!C15="","",KOPTAME!C15)</f>
        <v>Reģistrācijas Nr.</v>
      </c>
      <c r="D9" s="220"/>
      <c r="E9" s="220"/>
      <c r="F9" s="220"/>
      <c r="G9" s="220"/>
      <c r="H9" s="220"/>
      <c r="I9" s="220"/>
      <c r="J9" s="220"/>
      <c r="K9" s="220"/>
      <c r="L9" s="220"/>
      <c r="M9" s="220"/>
      <c r="N9" s="220"/>
      <c r="O9" s="220"/>
      <c r="P9" s="220"/>
      <c r="Q9" s="29"/>
      <c r="R9" s="42"/>
    </row>
    <row r="10" spans="1:237" s="26" customFormat="1" x14ac:dyDescent="0.2">
      <c r="A10" s="219"/>
      <c r="B10" s="219"/>
      <c r="C10" s="220" t="str">
        <f>IF(KOPTAME!E16="","",KOPTAME!E16)</f>
        <v/>
      </c>
      <c r="D10" s="220"/>
      <c r="E10" s="220"/>
      <c r="F10" s="220"/>
      <c r="G10" s="220"/>
      <c r="H10" s="220"/>
      <c r="I10" s="220"/>
      <c r="J10" s="220"/>
      <c r="K10" s="220"/>
      <c r="L10" s="220"/>
      <c r="M10" s="220"/>
      <c r="N10" s="220"/>
      <c r="O10" s="220"/>
      <c r="P10" s="220"/>
      <c r="Q10" s="29"/>
      <c r="R10" s="42"/>
    </row>
    <row r="11" spans="1:237" s="27" customFormat="1" x14ac:dyDescent="0.2">
      <c r="A11" s="175" t="s">
        <v>4</v>
      </c>
      <c r="B11" s="175"/>
      <c r="C11" s="203" t="str">
        <f>IF(KOPTAME!$C$20=0,"",KOPTAME!$C$20)</f>
        <v>"Bēnes ielas gājēju celiņa posma izbūve"</v>
      </c>
      <c r="D11" s="203"/>
      <c r="E11" s="203"/>
      <c r="F11" s="203"/>
      <c r="G11" s="203"/>
      <c r="H11" s="203"/>
      <c r="I11" s="203"/>
      <c r="J11" s="203"/>
      <c r="K11" s="203"/>
      <c r="L11" s="203"/>
      <c r="M11" s="203"/>
      <c r="N11" s="203"/>
      <c r="O11" s="203"/>
      <c r="P11" s="203"/>
      <c r="Q11" s="29"/>
      <c r="R11" s="43"/>
      <c r="IB11" s="26"/>
      <c r="IC11" s="26"/>
    </row>
    <row r="12" spans="1:237" s="34" customFormat="1" ht="10.15" customHeight="1" x14ac:dyDescent="0.2">
      <c r="A12" s="175" t="s">
        <v>21</v>
      </c>
      <c r="B12" s="175"/>
      <c r="C12" s="204" t="str">
        <f>KOPTAME!C21</f>
        <v>Bēnes iela, Auce, Auces novads</v>
      </c>
      <c r="D12" s="204"/>
      <c r="E12" s="204"/>
      <c r="F12" s="204"/>
      <c r="G12" s="204"/>
      <c r="H12" s="204"/>
      <c r="I12" s="204"/>
      <c r="J12" s="204"/>
      <c r="K12" s="204"/>
      <c r="L12" s="204"/>
      <c r="M12" s="204"/>
      <c r="N12" s="204"/>
      <c r="O12" s="204"/>
      <c r="P12" s="204"/>
      <c r="Q12" s="35"/>
      <c r="R12" s="37"/>
    </row>
    <row r="13" spans="1:237" s="34" customFormat="1" ht="10.15" customHeight="1" x14ac:dyDescent="0.2">
      <c r="A13" s="175" t="s">
        <v>5</v>
      </c>
      <c r="B13" s="175"/>
      <c r="C13" s="203" t="s">
        <v>170</v>
      </c>
      <c r="D13" s="203"/>
      <c r="E13" s="203"/>
      <c r="F13" s="203"/>
      <c r="G13" s="203"/>
      <c r="H13" s="203"/>
      <c r="I13" s="203"/>
      <c r="J13" s="203"/>
      <c r="K13" s="203"/>
      <c r="L13" s="203"/>
      <c r="M13" s="203"/>
      <c r="N13" s="203"/>
      <c r="O13" s="203"/>
      <c r="P13" s="203"/>
      <c r="Q13" s="35"/>
      <c r="R13" s="37"/>
    </row>
    <row r="14" spans="1:237" s="34" customFormat="1" ht="10.15" customHeight="1" x14ac:dyDescent="0.2">
      <c r="A14" s="175" t="str">
        <f>IF(KOPTAME!$A$22="","",KOPTAME!$A$22)</f>
        <v/>
      </c>
      <c r="B14" s="175"/>
      <c r="C14" s="204" t="str">
        <f>IF(KOPTAME!$C$22=0,"",KOPTAME!$C$22)</f>
        <v/>
      </c>
      <c r="D14" s="204"/>
      <c r="E14" s="204"/>
      <c r="F14" s="204"/>
      <c r="G14" s="204"/>
      <c r="H14" s="204"/>
      <c r="I14" s="204"/>
      <c r="J14" s="204"/>
      <c r="K14" s="204"/>
      <c r="L14" s="204"/>
      <c r="M14" s="204"/>
      <c r="N14" s="204"/>
      <c r="O14" s="204"/>
      <c r="P14" s="204"/>
      <c r="Q14" s="35"/>
      <c r="R14" s="37"/>
    </row>
    <row r="15" spans="1:237" s="34" customFormat="1" ht="11.25" customHeight="1" x14ac:dyDescent="0.2">
      <c r="A15" s="175" t="str">
        <f>IF(KOPTAME!$A$23="","",KOPTAME!$A$23)</f>
        <v>Iepirkuma ID:</v>
      </c>
      <c r="B15" s="175"/>
      <c r="C15" s="204" t="str">
        <f>IF(KOPTAME!$C$23=0,"",KOPTAME!$C$23)</f>
        <v>Iepirkuma Nr.</v>
      </c>
      <c r="D15" s="204"/>
      <c r="E15" s="204"/>
      <c r="F15" s="204"/>
      <c r="G15" s="204"/>
      <c r="H15" s="204"/>
      <c r="I15" s="204"/>
      <c r="J15" s="204"/>
      <c r="K15" s="204"/>
      <c r="L15" s="204"/>
      <c r="M15" s="204"/>
      <c r="N15" s="204"/>
      <c r="O15" s="204"/>
      <c r="P15" s="204"/>
      <c r="Q15" s="35"/>
      <c r="R15" s="37"/>
    </row>
    <row r="16" spans="1:237" s="34" customFormat="1" x14ac:dyDescent="0.2">
      <c r="A16" s="175" t="str">
        <f>IF(KOPTAME!A24="","",KOPTAME!A24)</f>
        <v/>
      </c>
      <c r="B16" s="175"/>
      <c r="C16" s="204" t="str">
        <f>IF(KOPTAME!C24="","",KOPTAME!C24)</f>
        <v/>
      </c>
      <c r="D16" s="204"/>
      <c r="E16" s="204"/>
      <c r="F16" s="204"/>
      <c r="G16" s="204"/>
      <c r="H16" s="204"/>
      <c r="I16" s="204"/>
      <c r="J16" s="204"/>
      <c r="K16" s="204"/>
      <c r="L16" s="204"/>
      <c r="M16" s="204"/>
      <c r="N16" s="204"/>
      <c r="O16" s="204"/>
      <c r="P16" s="204"/>
      <c r="Q16" s="35"/>
      <c r="R16" s="37"/>
    </row>
    <row r="17" spans="1:18" s="34" customFormat="1" x14ac:dyDescent="0.2">
      <c r="A17" s="216"/>
      <c r="B17" s="216"/>
      <c r="C17" s="83"/>
      <c r="D17" s="84"/>
      <c r="E17" s="85"/>
      <c r="F17" s="83"/>
      <c r="G17" s="83"/>
      <c r="H17" s="83"/>
      <c r="I17" s="83"/>
      <c r="J17" s="83"/>
      <c r="K17" s="217" t="str">
        <f>KOPTAME!$E$26</f>
        <v>Sastādīšanas datums</v>
      </c>
      <c r="L17" s="217"/>
      <c r="M17" s="217"/>
      <c r="N17" s="217"/>
      <c r="O17" s="217"/>
      <c r="P17" s="217"/>
      <c r="Q17" s="35"/>
      <c r="R17" s="37"/>
    </row>
    <row r="18" spans="1:18" s="34" customFormat="1" ht="12.75" customHeight="1" x14ac:dyDescent="0.2">
      <c r="A18" s="207" t="s">
        <v>6</v>
      </c>
      <c r="B18" s="207" t="s">
        <v>7</v>
      </c>
      <c r="C18" s="207" t="s">
        <v>8</v>
      </c>
      <c r="D18" s="207" t="s">
        <v>36</v>
      </c>
      <c r="E18" s="218" t="s">
        <v>37</v>
      </c>
      <c r="F18" s="207" t="s">
        <v>9</v>
      </c>
      <c r="G18" s="207"/>
      <c r="H18" s="207"/>
      <c r="I18" s="207"/>
      <c r="J18" s="207"/>
      <c r="K18" s="207"/>
      <c r="L18" s="207" t="s">
        <v>10</v>
      </c>
      <c r="M18" s="207"/>
      <c r="N18" s="207"/>
      <c r="O18" s="207"/>
      <c r="P18" s="208"/>
      <c r="Q18" s="35"/>
      <c r="R18" s="37"/>
    </row>
    <row r="19" spans="1:18" ht="64.5" customHeight="1" x14ac:dyDescent="0.2">
      <c r="A19" s="207"/>
      <c r="B19" s="207"/>
      <c r="C19" s="207"/>
      <c r="D19" s="207"/>
      <c r="E19" s="218"/>
      <c r="F19" s="86" t="s">
        <v>38</v>
      </c>
      <c r="G19" s="86" t="s">
        <v>118</v>
      </c>
      <c r="H19" s="86" t="s">
        <v>119</v>
      </c>
      <c r="I19" s="86" t="s">
        <v>120</v>
      </c>
      <c r="J19" s="86" t="s">
        <v>121</v>
      </c>
      <c r="K19" s="86" t="s">
        <v>122</v>
      </c>
      <c r="L19" s="86" t="s">
        <v>39</v>
      </c>
      <c r="M19" s="86" t="s">
        <v>119</v>
      </c>
      <c r="N19" s="86" t="s">
        <v>120</v>
      </c>
      <c r="O19" s="86" t="s">
        <v>121</v>
      </c>
      <c r="P19" s="86" t="s">
        <v>123</v>
      </c>
    </row>
    <row r="20" spans="1:18" x14ac:dyDescent="0.2">
      <c r="A20" s="86">
        <v>1</v>
      </c>
      <c r="B20" s="86">
        <v>2</v>
      </c>
      <c r="C20" s="86">
        <v>3</v>
      </c>
      <c r="D20" s="86">
        <v>4</v>
      </c>
      <c r="E20" s="87">
        <v>5</v>
      </c>
      <c r="F20" s="86">
        <v>6</v>
      </c>
      <c r="G20" s="86">
        <v>7</v>
      </c>
      <c r="H20" s="86">
        <v>8</v>
      </c>
      <c r="I20" s="86">
        <v>9</v>
      </c>
      <c r="J20" s="86">
        <v>10</v>
      </c>
      <c r="K20" s="86">
        <v>11</v>
      </c>
      <c r="L20" s="86">
        <v>12</v>
      </c>
      <c r="M20" s="86">
        <v>13</v>
      </c>
      <c r="N20" s="86">
        <v>14</v>
      </c>
      <c r="O20" s="86">
        <v>15</v>
      </c>
      <c r="P20" s="86">
        <v>16</v>
      </c>
    </row>
    <row r="21" spans="1:18" ht="12.75" customHeight="1" x14ac:dyDescent="0.2">
      <c r="A21" s="88" t="s">
        <v>54</v>
      </c>
      <c r="B21" s="89"/>
      <c r="C21" s="90" t="s">
        <v>54</v>
      </c>
      <c r="D21" s="91">
        <v>0</v>
      </c>
      <c r="E21" s="92"/>
      <c r="F21" s="48"/>
      <c r="G21" s="48"/>
      <c r="H21" s="93" t="str">
        <f t="shared" ref="H21:H77" si="0">IF($E21="","",ROUND(F21*G21,2))</f>
        <v/>
      </c>
      <c r="I21" s="48">
        <v>0</v>
      </c>
      <c r="J21" s="48">
        <v>0</v>
      </c>
      <c r="K21" s="93" t="str">
        <f t="shared" ref="K21:K77" si="1">IF($E21="","",H21+I21+J21)</f>
        <v/>
      </c>
      <c r="L21" s="94"/>
      <c r="M21" s="94"/>
      <c r="N21" s="94"/>
      <c r="O21" s="94"/>
      <c r="P21" s="95"/>
      <c r="R21" s="44"/>
    </row>
    <row r="22" spans="1:18" ht="12.75" customHeight="1" x14ac:dyDescent="0.2">
      <c r="A22" s="88" t="s">
        <v>54</v>
      </c>
      <c r="B22" s="96"/>
      <c r="C22" s="117" t="s">
        <v>171</v>
      </c>
      <c r="D22" s="91"/>
      <c r="E22" s="92"/>
      <c r="F22" s="48"/>
      <c r="G22" s="48"/>
      <c r="H22" s="93" t="str">
        <f t="shared" ref="H22:H24" si="2">IF($E22="","",ROUND(F22*G22,2))</f>
        <v/>
      </c>
      <c r="I22" s="48"/>
      <c r="J22" s="48"/>
      <c r="K22" s="93" t="str">
        <f t="shared" ref="K22:K24" si="3">IF($E22="","",H22+I22+J22)</f>
        <v/>
      </c>
      <c r="L22" s="118">
        <f>SUM(L23:L76)</f>
        <v>0</v>
      </c>
      <c r="M22" s="118">
        <f t="shared" ref="M22:O22" si="4">SUM(M23:M76)</f>
        <v>0</v>
      </c>
      <c r="N22" s="118">
        <f t="shared" si="4"/>
        <v>0</v>
      </c>
      <c r="O22" s="118">
        <f t="shared" si="4"/>
        <v>0</v>
      </c>
      <c r="P22" s="118">
        <f>SUM(P23:P76)</f>
        <v>0</v>
      </c>
      <c r="R22" s="44"/>
    </row>
    <row r="23" spans="1:18" ht="22.5" x14ac:dyDescent="0.2">
      <c r="A23" s="97"/>
      <c r="B23" s="98" t="s">
        <v>285</v>
      </c>
      <c r="C23" s="90" t="s">
        <v>286</v>
      </c>
      <c r="D23" s="91" t="s">
        <v>287</v>
      </c>
      <c r="E23" s="99">
        <v>7.0000000000000007E-2</v>
      </c>
      <c r="F23" s="48"/>
      <c r="G23" s="48"/>
      <c r="H23" s="93">
        <f t="shared" si="2"/>
        <v>0</v>
      </c>
      <c r="I23" s="48"/>
      <c r="J23" s="48"/>
      <c r="K23" s="93">
        <f t="shared" si="3"/>
        <v>0</v>
      </c>
      <c r="L23" s="100">
        <f t="shared" ref="L23:L24" si="5">IF($E23="",,ROUND(E23*F23,2))</f>
        <v>0</v>
      </c>
      <c r="M23" s="100">
        <f t="shared" ref="M23:M24" si="6">IF($E23="",,ROUND($E23*H23,2))</f>
        <v>0</v>
      </c>
      <c r="N23" s="100">
        <f t="shared" ref="N23:N24" si="7">IF($E23="",,ROUND($E23*I23,2))</f>
        <v>0</v>
      </c>
      <c r="O23" s="100">
        <f t="shared" ref="O23:O24" si="8">IF($E23="",,ROUND($E23*J23,2))</f>
        <v>0</v>
      </c>
      <c r="P23" s="48">
        <f t="shared" ref="P23:P24" si="9">IF(E23="","",SUM(M23:O23))</f>
        <v>0</v>
      </c>
      <c r="Q23" s="30"/>
      <c r="R23" s="44"/>
    </row>
    <row r="24" spans="1:18" s="28" customFormat="1" ht="12.75" customHeight="1" x14ac:dyDescent="0.2">
      <c r="A24" s="97"/>
      <c r="B24" s="98" t="s">
        <v>288</v>
      </c>
      <c r="C24" s="90" t="s">
        <v>289</v>
      </c>
      <c r="D24" s="91" t="s">
        <v>290</v>
      </c>
      <c r="E24" s="92">
        <v>0.7</v>
      </c>
      <c r="F24" s="48"/>
      <c r="G24" s="48"/>
      <c r="H24" s="93">
        <f t="shared" si="2"/>
        <v>0</v>
      </c>
      <c r="I24" s="48"/>
      <c r="J24" s="48"/>
      <c r="K24" s="93">
        <f t="shared" si="3"/>
        <v>0</v>
      </c>
      <c r="L24" s="100">
        <f t="shared" si="5"/>
        <v>0</v>
      </c>
      <c r="M24" s="100">
        <f t="shared" si="6"/>
        <v>0</v>
      </c>
      <c r="N24" s="100">
        <f t="shared" si="7"/>
        <v>0</v>
      </c>
      <c r="O24" s="100">
        <f t="shared" si="8"/>
        <v>0</v>
      </c>
      <c r="P24" s="48">
        <f t="shared" si="9"/>
        <v>0</v>
      </c>
      <c r="Q24" s="30"/>
      <c r="R24" s="44"/>
    </row>
    <row r="25" spans="1:18" ht="12.75" customHeight="1" x14ac:dyDescent="0.2">
      <c r="A25" s="88"/>
      <c r="B25" s="96"/>
      <c r="C25" s="86" t="s">
        <v>291</v>
      </c>
      <c r="D25" s="91"/>
      <c r="E25" s="92"/>
      <c r="F25" s="48"/>
      <c r="G25" s="48"/>
      <c r="H25" s="93"/>
      <c r="I25" s="48"/>
      <c r="J25" s="48"/>
      <c r="K25" s="93"/>
      <c r="L25" s="94"/>
      <c r="M25" s="94"/>
      <c r="N25" s="94"/>
      <c r="O25" s="94"/>
      <c r="P25" s="94"/>
      <c r="R25" s="44"/>
    </row>
    <row r="26" spans="1:18" x14ac:dyDescent="0.2">
      <c r="A26" s="97"/>
      <c r="B26" s="98" t="s">
        <v>292</v>
      </c>
      <c r="C26" s="90" t="s">
        <v>293</v>
      </c>
      <c r="D26" s="91" t="s">
        <v>294</v>
      </c>
      <c r="E26" s="99">
        <v>7</v>
      </c>
      <c r="F26" s="48"/>
      <c r="G26" s="48"/>
      <c r="H26" s="93">
        <f t="shared" ref="H26:H76" si="10">IF($E26="","",ROUND(F26*G26,2))</f>
        <v>0</v>
      </c>
      <c r="I26" s="48"/>
      <c r="J26" s="48"/>
      <c r="K26" s="93">
        <f t="shared" ref="K26:K76" si="11">IF($E26="","",H26+I26+J26)</f>
        <v>0</v>
      </c>
      <c r="L26" s="100">
        <f t="shared" ref="L26:L76" si="12">IF($E26="",,ROUND(E26*F26,2))</f>
        <v>0</v>
      </c>
      <c r="M26" s="100">
        <f t="shared" ref="M26:M76" si="13">IF($E26="",,ROUND($E26*H26,2))</f>
        <v>0</v>
      </c>
      <c r="N26" s="100">
        <f t="shared" ref="N26:N76" si="14">IF($E26="",,ROUND($E26*I26,2))</f>
        <v>0</v>
      </c>
      <c r="O26" s="100">
        <f t="shared" ref="O26:O76" si="15">IF($E26="",,ROUND($E26*J26,2))</f>
        <v>0</v>
      </c>
      <c r="P26" s="48">
        <f t="shared" ref="P26:P76" si="16">IF(E26="","",SUM(M26:O26))</f>
        <v>0</v>
      </c>
      <c r="Q26" s="30"/>
      <c r="R26" s="44"/>
    </row>
    <row r="27" spans="1:18" s="28" customFormat="1" ht="12.75" customHeight="1" x14ac:dyDescent="0.2">
      <c r="A27" s="97"/>
      <c r="B27" s="98" t="s">
        <v>295</v>
      </c>
      <c r="C27" s="90" t="s">
        <v>296</v>
      </c>
      <c r="D27" s="91" t="s">
        <v>297</v>
      </c>
      <c r="E27" s="92">
        <v>2</v>
      </c>
      <c r="F27" s="48"/>
      <c r="G27" s="48"/>
      <c r="H27" s="93">
        <f t="shared" si="10"/>
        <v>0</v>
      </c>
      <c r="I27" s="48"/>
      <c r="J27" s="48"/>
      <c r="K27" s="93">
        <f t="shared" si="11"/>
        <v>0</v>
      </c>
      <c r="L27" s="100">
        <f t="shared" si="12"/>
        <v>0</v>
      </c>
      <c r="M27" s="100">
        <f t="shared" si="13"/>
        <v>0</v>
      </c>
      <c r="N27" s="100">
        <f t="shared" si="14"/>
        <v>0</v>
      </c>
      <c r="O27" s="100">
        <f t="shared" si="15"/>
        <v>0</v>
      </c>
      <c r="P27" s="48">
        <f t="shared" si="16"/>
        <v>0</v>
      </c>
      <c r="Q27" s="30"/>
      <c r="R27" s="44"/>
    </row>
    <row r="28" spans="1:18" x14ac:dyDescent="0.2">
      <c r="A28" s="97"/>
      <c r="B28" s="98" t="s">
        <v>298</v>
      </c>
      <c r="C28" s="90" t="s">
        <v>299</v>
      </c>
      <c r="D28" s="91" t="s">
        <v>297</v>
      </c>
      <c r="E28" s="99">
        <v>68</v>
      </c>
      <c r="F28" s="48"/>
      <c r="G28" s="48"/>
      <c r="H28" s="93">
        <f t="shared" si="10"/>
        <v>0</v>
      </c>
      <c r="I28" s="48"/>
      <c r="J28" s="48"/>
      <c r="K28" s="93">
        <f t="shared" si="11"/>
        <v>0</v>
      </c>
      <c r="L28" s="100">
        <f t="shared" si="12"/>
        <v>0</v>
      </c>
      <c r="M28" s="100">
        <f t="shared" si="13"/>
        <v>0</v>
      </c>
      <c r="N28" s="100">
        <f t="shared" si="14"/>
        <v>0</v>
      </c>
      <c r="O28" s="100">
        <f t="shared" si="15"/>
        <v>0</v>
      </c>
      <c r="P28" s="48">
        <f t="shared" si="16"/>
        <v>0</v>
      </c>
      <c r="Q28" s="30"/>
      <c r="R28" s="44"/>
    </row>
    <row r="29" spans="1:18" s="28" customFormat="1" ht="12.75" customHeight="1" x14ac:dyDescent="0.2">
      <c r="A29" s="97"/>
      <c r="B29" s="98" t="s">
        <v>300</v>
      </c>
      <c r="C29" s="90" t="s">
        <v>301</v>
      </c>
      <c r="D29" s="91" t="s">
        <v>302</v>
      </c>
      <c r="E29" s="92">
        <v>1</v>
      </c>
      <c r="F29" s="48"/>
      <c r="G29" s="48"/>
      <c r="H29" s="93">
        <f t="shared" si="10"/>
        <v>0</v>
      </c>
      <c r="I29" s="48"/>
      <c r="J29" s="48"/>
      <c r="K29" s="93">
        <f t="shared" si="11"/>
        <v>0</v>
      </c>
      <c r="L29" s="100">
        <f t="shared" si="12"/>
        <v>0</v>
      </c>
      <c r="M29" s="100">
        <f t="shared" si="13"/>
        <v>0</v>
      </c>
      <c r="N29" s="100">
        <f t="shared" si="14"/>
        <v>0</v>
      </c>
      <c r="O29" s="100">
        <f t="shared" si="15"/>
        <v>0</v>
      </c>
      <c r="P29" s="48">
        <f t="shared" si="16"/>
        <v>0</v>
      </c>
      <c r="Q29" s="30"/>
      <c r="R29" s="44"/>
    </row>
    <row r="30" spans="1:18" s="28" customFormat="1" ht="12.75" customHeight="1" x14ac:dyDescent="0.2">
      <c r="A30" s="97"/>
      <c r="B30" s="98" t="s">
        <v>303</v>
      </c>
      <c r="C30" s="90" t="s">
        <v>304</v>
      </c>
      <c r="D30" s="91" t="s">
        <v>302</v>
      </c>
      <c r="E30" s="92">
        <v>47</v>
      </c>
      <c r="F30" s="48"/>
      <c r="G30" s="48"/>
      <c r="H30" s="93">
        <f t="shared" si="10"/>
        <v>0</v>
      </c>
      <c r="I30" s="48"/>
      <c r="J30" s="48"/>
      <c r="K30" s="93">
        <f t="shared" si="11"/>
        <v>0</v>
      </c>
      <c r="L30" s="100">
        <f t="shared" si="12"/>
        <v>0</v>
      </c>
      <c r="M30" s="100">
        <f t="shared" si="13"/>
        <v>0</v>
      </c>
      <c r="N30" s="100">
        <f t="shared" si="14"/>
        <v>0</v>
      </c>
      <c r="O30" s="100">
        <f t="shared" si="15"/>
        <v>0</v>
      </c>
      <c r="P30" s="48">
        <f t="shared" si="16"/>
        <v>0</v>
      </c>
      <c r="Q30" s="30"/>
      <c r="R30" s="44"/>
    </row>
    <row r="31" spans="1:18" ht="12.75" customHeight="1" x14ac:dyDescent="0.2">
      <c r="A31" s="88"/>
      <c r="B31" s="96"/>
      <c r="C31" s="86" t="s">
        <v>305</v>
      </c>
      <c r="D31" s="91"/>
      <c r="E31" s="92"/>
      <c r="F31" s="48"/>
      <c r="G31" s="48"/>
      <c r="H31" s="93"/>
      <c r="I31" s="48"/>
      <c r="J31" s="48"/>
      <c r="K31" s="93"/>
      <c r="L31" s="118"/>
      <c r="M31" s="118"/>
      <c r="N31" s="118"/>
      <c r="O31" s="118"/>
      <c r="P31" s="118"/>
      <c r="R31" s="44"/>
    </row>
    <row r="32" spans="1:18" x14ac:dyDescent="0.2">
      <c r="A32" s="97"/>
      <c r="B32" s="98" t="s">
        <v>306</v>
      </c>
      <c r="C32" s="90" t="s">
        <v>307</v>
      </c>
      <c r="D32" s="91" t="s">
        <v>45</v>
      </c>
      <c r="E32" s="99">
        <v>360</v>
      </c>
      <c r="F32" s="48"/>
      <c r="G32" s="48"/>
      <c r="H32" s="93">
        <f t="shared" ref="H32:H33" si="17">IF($E32="","",ROUND(F32*G32,2))</f>
        <v>0</v>
      </c>
      <c r="I32" s="48"/>
      <c r="J32" s="48"/>
      <c r="K32" s="93">
        <f t="shared" ref="K32:K33" si="18">IF($E32="","",H32+I32+J32)</f>
        <v>0</v>
      </c>
      <c r="L32" s="100">
        <f t="shared" ref="L32:L33" si="19">IF($E32="",,ROUND(E32*F32,2))</f>
        <v>0</v>
      </c>
      <c r="M32" s="100">
        <f t="shared" ref="M32:M33" si="20">IF($E32="",,ROUND($E32*H32,2))</f>
        <v>0</v>
      </c>
      <c r="N32" s="100">
        <f t="shared" ref="N32:N33" si="21">IF($E32="",,ROUND($E32*I32,2))</f>
        <v>0</v>
      </c>
      <c r="O32" s="100">
        <f t="shared" ref="O32:O33" si="22">IF($E32="",,ROUND($E32*J32,2))</f>
        <v>0</v>
      </c>
      <c r="P32" s="48">
        <f t="shared" ref="P32:P33" si="23">IF(E32="","",SUM(M32:O32))</f>
        <v>0</v>
      </c>
      <c r="Q32" s="30"/>
      <c r="R32" s="44"/>
    </row>
    <row r="33" spans="1:18" s="28" customFormat="1" ht="12.75" customHeight="1" x14ac:dyDescent="0.2">
      <c r="A33" s="97"/>
      <c r="B33" s="98" t="s">
        <v>308</v>
      </c>
      <c r="C33" s="90" t="s">
        <v>309</v>
      </c>
      <c r="D33" s="91" t="s">
        <v>45</v>
      </c>
      <c r="E33" s="92">
        <v>20</v>
      </c>
      <c r="F33" s="48"/>
      <c r="G33" s="48"/>
      <c r="H33" s="93">
        <f t="shared" si="17"/>
        <v>0</v>
      </c>
      <c r="I33" s="48"/>
      <c r="J33" s="48"/>
      <c r="K33" s="93">
        <f t="shared" si="18"/>
        <v>0</v>
      </c>
      <c r="L33" s="100">
        <f t="shared" si="19"/>
        <v>0</v>
      </c>
      <c r="M33" s="100">
        <f t="shared" si="20"/>
        <v>0</v>
      </c>
      <c r="N33" s="100">
        <f t="shared" si="21"/>
        <v>0</v>
      </c>
      <c r="O33" s="100">
        <f t="shared" si="22"/>
        <v>0</v>
      </c>
      <c r="P33" s="48">
        <f t="shared" si="23"/>
        <v>0</v>
      </c>
      <c r="Q33" s="30"/>
      <c r="R33" s="44"/>
    </row>
    <row r="34" spans="1:18" ht="12.75" customHeight="1" x14ac:dyDescent="0.2">
      <c r="A34" s="88"/>
      <c r="B34" s="96"/>
      <c r="C34" s="86" t="s">
        <v>310</v>
      </c>
      <c r="D34" s="91"/>
      <c r="E34" s="92"/>
      <c r="F34" s="48"/>
      <c r="G34" s="48"/>
      <c r="H34" s="93"/>
      <c r="I34" s="48"/>
      <c r="J34" s="48"/>
      <c r="K34" s="93"/>
      <c r="L34" s="118"/>
      <c r="M34" s="118"/>
      <c r="N34" s="118"/>
      <c r="O34" s="118"/>
      <c r="P34" s="118"/>
      <c r="R34" s="44"/>
    </row>
    <row r="35" spans="1:18" x14ac:dyDescent="0.2">
      <c r="A35" s="97"/>
      <c r="B35" s="98" t="s">
        <v>311</v>
      </c>
      <c r="C35" s="90" t="s">
        <v>312</v>
      </c>
      <c r="D35" s="91" t="s">
        <v>45</v>
      </c>
      <c r="E35" s="99">
        <v>150</v>
      </c>
      <c r="F35" s="48"/>
      <c r="G35" s="48"/>
      <c r="H35" s="93">
        <f t="shared" ref="H35:H37" si="24">IF($E35="","",ROUND(F35*G35,2))</f>
        <v>0</v>
      </c>
      <c r="I35" s="48"/>
      <c r="J35" s="48"/>
      <c r="K35" s="93">
        <f t="shared" ref="K35:K37" si="25">IF($E35="","",H35+I35+J35)</f>
        <v>0</v>
      </c>
      <c r="L35" s="100">
        <f t="shared" ref="L35:L37" si="26">IF($E35="",,ROUND(E35*F35,2))</f>
        <v>0</v>
      </c>
      <c r="M35" s="100">
        <f t="shared" ref="M35:M37" si="27">IF($E35="",,ROUND($E35*H35,2))</f>
        <v>0</v>
      </c>
      <c r="N35" s="100">
        <f t="shared" ref="N35:N37" si="28">IF($E35="",,ROUND($E35*I35,2))</f>
        <v>0</v>
      </c>
      <c r="O35" s="100">
        <f t="shared" ref="O35:O37" si="29">IF($E35="",,ROUND($E35*J35,2))</f>
        <v>0</v>
      </c>
      <c r="P35" s="48">
        <f t="shared" ref="P35:P37" si="30">IF(E35="","",SUM(M35:O35))</f>
        <v>0</v>
      </c>
      <c r="Q35" s="30"/>
      <c r="R35" s="44"/>
    </row>
    <row r="36" spans="1:18" s="28" customFormat="1" ht="12.75" customHeight="1" x14ac:dyDescent="0.2">
      <c r="A36" s="97"/>
      <c r="B36" s="98" t="s">
        <v>313</v>
      </c>
      <c r="C36" s="90" t="s">
        <v>314</v>
      </c>
      <c r="D36" s="91" t="s">
        <v>315</v>
      </c>
      <c r="E36" s="92">
        <v>2</v>
      </c>
      <c r="F36" s="48"/>
      <c r="G36" s="48"/>
      <c r="H36" s="93">
        <f t="shared" ref="H36" si="31">IF($E36="","",ROUND(F36*G36,2))</f>
        <v>0</v>
      </c>
      <c r="I36" s="48"/>
      <c r="J36" s="48"/>
      <c r="K36" s="93">
        <f t="shared" ref="K36" si="32">IF($E36="","",H36+I36+J36)</f>
        <v>0</v>
      </c>
      <c r="L36" s="100">
        <f t="shared" ref="L36" si="33">IF($E36="",,ROUND(E36*F36,2))</f>
        <v>0</v>
      </c>
      <c r="M36" s="100">
        <f t="shared" ref="M36" si="34">IF($E36="",,ROUND($E36*H36,2))</f>
        <v>0</v>
      </c>
      <c r="N36" s="100">
        <f t="shared" ref="N36" si="35">IF($E36="",,ROUND($E36*I36,2))</f>
        <v>0</v>
      </c>
      <c r="O36" s="100">
        <f t="shared" ref="O36" si="36">IF($E36="",,ROUND($E36*J36,2))</f>
        <v>0</v>
      </c>
      <c r="P36" s="48">
        <f t="shared" ref="P36" si="37">IF(E36="","",SUM(M36:O36))</f>
        <v>0</v>
      </c>
      <c r="Q36" s="30"/>
      <c r="R36" s="44"/>
    </row>
    <row r="37" spans="1:18" s="28" customFormat="1" ht="12.75" customHeight="1" x14ac:dyDescent="0.2">
      <c r="A37" s="97"/>
      <c r="B37" s="98" t="s">
        <v>316</v>
      </c>
      <c r="C37" s="90" t="s">
        <v>317</v>
      </c>
      <c r="D37" s="91" t="s">
        <v>318</v>
      </c>
      <c r="E37" s="92">
        <v>18</v>
      </c>
      <c r="F37" s="48"/>
      <c r="G37" s="48"/>
      <c r="H37" s="93">
        <f t="shared" si="24"/>
        <v>0</v>
      </c>
      <c r="I37" s="48"/>
      <c r="J37" s="48"/>
      <c r="K37" s="93">
        <f t="shared" si="25"/>
        <v>0</v>
      </c>
      <c r="L37" s="100">
        <f t="shared" si="26"/>
        <v>0</v>
      </c>
      <c r="M37" s="100">
        <f t="shared" si="27"/>
        <v>0</v>
      </c>
      <c r="N37" s="100">
        <f t="shared" si="28"/>
        <v>0</v>
      </c>
      <c r="O37" s="100">
        <f t="shared" si="29"/>
        <v>0</v>
      </c>
      <c r="P37" s="48">
        <f t="shared" si="30"/>
        <v>0</v>
      </c>
      <c r="Q37" s="30"/>
      <c r="R37" s="44"/>
    </row>
    <row r="38" spans="1:18" ht="12.75" customHeight="1" x14ac:dyDescent="0.2">
      <c r="A38" s="88"/>
      <c r="B38" s="96"/>
      <c r="C38" s="86" t="s">
        <v>319</v>
      </c>
      <c r="D38" s="91"/>
      <c r="E38" s="92"/>
      <c r="F38" s="48"/>
      <c r="G38" s="48"/>
      <c r="H38" s="93"/>
      <c r="I38" s="48"/>
      <c r="J38" s="48"/>
      <c r="K38" s="93"/>
      <c r="L38" s="118"/>
      <c r="M38" s="118"/>
      <c r="N38" s="118"/>
      <c r="O38" s="118"/>
      <c r="P38" s="118"/>
      <c r="R38" s="44"/>
    </row>
    <row r="39" spans="1:18" x14ac:dyDescent="0.2">
      <c r="A39" s="97"/>
      <c r="B39" s="98" t="s">
        <v>320</v>
      </c>
      <c r="C39" s="90" t="s">
        <v>321</v>
      </c>
      <c r="D39" s="91" t="s">
        <v>45</v>
      </c>
      <c r="E39" s="99">
        <v>410</v>
      </c>
      <c r="F39" s="48"/>
      <c r="G39" s="48"/>
      <c r="H39" s="93">
        <f t="shared" ref="H39:H41" si="38">IF($E39="","",ROUND(F39*G39,2))</f>
        <v>0</v>
      </c>
      <c r="I39" s="48"/>
      <c r="J39" s="48"/>
      <c r="K39" s="93">
        <f t="shared" ref="K39:K41" si="39">IF($E39="","",H39+I39+J39)</f>
        <v>0</v>
      </c>
      <c r="L39" s="100">
        <f t="shared" ref="L39:L41" si="40">IF($E39="",,ROUND(E39*F39,2))</f>
        <v>0</v>
      </c>
      <c r="M39" s="100">
        <f t="shared" ref="M39:M41" si="41">IF($E39="",,ROUND($E39*H39,2))</f>
        <v>0</v>
      </c>
      <c r="N39" s="100">
        <f t="shared" ref="N39:N41" si="42">IF($E39="",,ROUND($E39*I39,2))</f>
        <v>0</v>
      </c>
      <c r="O39" s="100">
        <f t="shared" ref="O39:O41" si="43">IF($E39="",,ROUND($E39*J39,2))</f>
        <v>0</v>
      </c>
      <c r="P39" s="48">
        <f t="shared" ref="P39:P41" si="44">IF(E39="","",SUM(M39:O39))</f>
        <v>0</v>
      </c>
      <c r="Q39" s="30"/>
      <c r="R39" s="44"/>
    </row>
    <row r="40" spans="1:18" s="28" customFormat="1" ht="12.75" customHeight="1" x14ac:dyDescent="0.2">
      <c r="A40" s="97"/>
      <c r="B40" s="98" t="s">
        <v>322</v>
      </c>
      <c r="C40" s="90" t="s">
        <v>323</v>
      </c>
      <c r="D40" s="91" t="s">
        <v>45</v>
      </c>
      <c r="E40" s="92">
        <v>1615</v>
      </c>
      <c r="F40" s="48"/>
      <c r="G40" s="48"/>
      <c r="H40" s="93">
        <f t="shared" si="38"/>
        <v>0</v>
      </c>
      <c r="I40" s="48"/>
      <c r="J40" s="48"/>
      <c r="K40" s="93">
        <f t="shared" si="39"/>
        <v>0</v>
      </c>
      <c r="L40" s="100">
        <f t="shared" si="40"/>
        <v>0</v>
      </c>
      <c r="M40" s="100">
        <f t="shared" si="41"/>
        <v>0</v>
      </c>
      <c r="N40" s="100">
        <f t="shared" si="42"/>
        <v>0</v>
      </c>
      <c r="O40" s="100">
        <f t="shared" si="43"/>
        <v>0</v>
      </c>
      <c r="P40" s="48">
        <f t="shared" si="44"/>
        <v>0</v>
      </c>
      <c r="Q40" s="30"/>
      <c r="R40" s="44"/>
    </row>
    <row r="41" spans="1:18" s="28" customFormat="1" ht="12.75" customHeight="1" x14ac:dyDescent="0.2">
      <c r="A41" s="97"/>
      <c r="B41" s="98" t="s">
        <v>324</v>
      </c>
      <c r="C41" s="90" t="s">
        <v>325</v>
      </c>
      <c r="D41" s="91" t="s">
        <v>45</v>
      </c>
      <c r="E41" s="92">
        <v>325</v>
      </c>
      <c r="F41" s="48"/>
      <c r="G41" s="48"/>
      <c r="H41" s="93">
        <f t="shared" si="38"/>
        <v>0</v>
      </c>
      <c r="I41" s="48"/>
      <c r="J41" s="48"/>
      <c r="K41" s="93">
        <f t="shared" si="39"/>
        <v>0</v>
      </c>
      <c r="L41" s="100">
        <f t="shared" si="40"/>
        <v>0</v>
      </c>
      <c r="M41" s="100">
        <f t="shared" si="41"/>
        <v>0</v>
      </c>
      <c r="N41" s="100">
        <f t="shared" si="42"/>
        <v>0</v>
      </c>
      <c r="O41" s="100">
        <f t="shared" si="43"/>
        <v>0</v>
      </c>
      <c r="P41" s="48">
        <f t="shared" si="44"/>
        <v>0</v>
      </c>
      <c r="Q41" s="30"/>
      <c r="R41" s="44"/>
    </row>
    <row r="42" spans="1:18" ht="12.75" customHeight="1" x14ac:dyDescent="0.2">
      <c r="A42" s="88"/>
      <c r="B42" s="96"/>
      <c r="C42" s="86" t="s">
        <v>326</v>
      </c>
      <c r="D42" s="91"/>
      <c r="E42" s="92"/>
      <c r="F42" s="48"/>
      <c r="G42" s="48"/>
      <c r="H42" s="93"/>
      <c r="I42" s="48"/>
      <c r="J42" s="48"/>
      <c r="K42" s="93"/>
      <c r="L42" s="118"/>
      <c r="M42" s="118"/>
      <c r="N42" s="118"/>
      <c r="O42" s="118"/>
      <c r="P42" s="118"/>
      <c r="R42" s="44"/>
    </row>
    <row r="43" spans="1:18" ht="22.5" x14ac:dyDescent="0.2">
      <c r="A43" s="97"/>
      <c r="B43" s="98" t="s">
        <v>327</v>
      </c>
      <c r="C43" s="90" t="s">
        <v>328</v>
      </c>
      <c r="D43" s="91" t="s">
        <v>329</v>
      </c>
      <c r="E43" s="99">
        <v>7</v>
      </c>
      <c r="F43" s="48"/>
      <c r="G43" s="48"/>
      <c r="H43" s="93">
        <f t="shared" ref="H43:H44" si="45">IF($E43="","",ROUND(F43*G43,2))</f>
        <v>0</v>
      </c>
      <c r="I43" s="48"/>
      <c r="J43" s="48"/>
      <c r="K43" s="93">
        <f t="shared" ref="K43:K44" si="46">IF($E43="","",H43+I43+J43)</f>
        <v>0</v>
      </c>
      <c r="L43" s="100">
        <f t="shared" ref="L43:L44" si="47">IF($E43="",,ROUND(E43*F43,2))</f>
        <v>0</v>
      </c>
      <c r="M43" s="100">
        <f t="shared" ref="M43:M44" si="48">IF($E43="",,ROUND($E43*H43,2))</f>
        <v>0</v>
      </c>
      <c r="N43" s="100">
        <f t="shared" ref="N43:N44" si="49">IF($E43="",,ROUND($E43*I43,2))</f>
        <v>0</v>
      </c>
      <c r="O43" s="100">
        <f t="shared" ref="O43:O44" si="50">IF($E43="",,ROUND($E43*J43,2))</f>
        <v>0</v>
      </c>
      <c r="P43" s="48">
        <f t="shared" ref="P43:P44" si="51">IF(E43="","",SUM(M43:O43))</f>
        <v>0</v>
      </c>
      <c r="Q43" s="30"/>
      <c r="R43" s="44"/>
    </row>
    <row r="44" spans="1:18" ht="22.5" x14ac:dyDescent="0.2">
      <c r="A44" s="97"/>
      <c r="B44" s="98" t="s">
        <v>330</v>
      </c>
      <c r="C44" s="90" t="s">
        <v>331</v>
      </c>
      <c r="D44" s="91" t="s">
        <v>329</v>
      </c>
      <c r="E44" s="99">
        <v>1</v>
      </c>
      <c r="F44" s="48"/>
      <c r="G44" s="48"/>
      <c r="H44" s="93">
        <f t="shared" si="45"/>
        <v>0</v>
      </c>
      <c r="I44" s="48"/>
      <c r="J44" s="48"/>
      <c r="K44" s="93">
        <f t="shared" si="46"/>
        <v>0</v>
      </c>
      <c r="L44" s="100">
        <f t="shared" si="47"/>
        <v>0</v>
      </c>
      <c r="M44" s="100">
        <f t="shared" si="48"/>
        <v>0</v>
      </c>
      <c r="N44" s="100">
        <f t="shared" si="49"/>
        <v>0</v>
      </c>
      <c r="O44" s="100">
        <f t="shared" si="50"/>
        <v>0</v>
      </c>
      <c r="P44" s="48">
        <f t="shared" si="51"/>
        <v>0</v>
      </c>
      <c r="Q44" s="30"/>
      <c r="R44" s="44"/>
    </row>
    <row r="45" spans="1:18" ht="22.5" x14ac:dyDescent="0.2">
      <c r="A45" s="97"/>
      <c r="B45" s="98" t="s">
        <v>332</v>
      </c>
      <c r="C45" s="90" t="s">
        <v>333</v>
      </c>
      <c r="D45" s="91" t="s">
        <v>329</v>
      </c>
      <c r="E45" s="99">
        <v>1</v>
      </c>
      <c r="F45" s="48"/>
      <c r="G45" s="48"/>
      <c r="H45" s="93">
        <f t="shared" ref="H45" si="52">IF($E45="","",ROUND(F45*G45,2))</f>
        <v>0</v>
      </c>
      <c r="I45" s="48"/>
      <c r="J45" s="48"/>
      <c r="K45" s="93">
        <f t="shared" ref="K45" si="53">IF($E45="","",H45+I45+J45)</f>
        <v>0</v>
      </c>
      <c r="L45" s="100">
        <f t="shared" ref="L45" si="54">IF($E45="",,ROUND(E45*F45,2))</f>
        <v>0</v>
      </c>
      <c r="M45" s="100">
        <f t="shared" ref="M45" si="55">IF($E45="",,ROUND($E45*H45,2))</f>
        <v>0</v>
      </c>
      <c r="N45" s="100">
        <f t="shared" ref="N45" si="56">IF($E45="",,ROUND($E45*I45,2))</f>
        <v>0</v>
      </c>
      <c r="O45" s="100">
        <f t="shared" ref="O45" si="57">IF($E45="",,ROUND($E45*J45,2))</f>
        <v>0</v>
      </c>
      <c r="P45" s="48">
        <f t="shared" ref="P45" si="58">IF(E45="","",SUM(M45:O45))</f>
        <v>0</v>
      </c>
      <c r="Q45" s="30"/>
      <c r="R45" s="44"/>
    </row>
    <row r="46" spans="1:18" s="28" customFormat="1" ht="22.5" x14ac:dyDescent="0.2">
      <c r="A46" s="97"/>
      <c r="B46" s="98" t="s">
        <v>334</v>
      </c>
      <c r="C46" s="90" t="s">
        <v>335</v>
      </c>
      <c r="D46" s="91" t="s">
        <v>329</v>
      </c>
      <c r="E46" s="92">
        <v>1</v>
      </c>
      <c r="F46" s="48"/>
      <c r="G46" s="48"/>
      <c r="H46" s="93">
        <f t="shared" ref="H46:H48" si="59">IF($E46="","",ROUND(F46*G46,2))</f>
        <v>0</v>
      </c>
      <c r="I46" s="48"/>
      <c r="J46" s="48"/>
      <c r="K46" s="93">
        <f t="shared" ref="K46:K48" si="60">IF($E46="","",H46+I46+J46)</f>
        <v>0</v>
      </c>
      <c r="L46" s="100">
        <f t="shared" ref="L46" si="61">IF($E46="",,ROUND(E46*F46,2))</f>
        <v>0</v>
      </c>
      <c r="M46" s="100">
        <f t="shared" ref="M46" si="62">IF($E46="",,ROUND($E46*H46,2))</f>
        <v>0</v>
      </c>
      <c r="N46" s="100">
        <f t="shared" ref="N46" si="63">IF($E46="",,ROUND($E46*I46,2))</f>
        <v>0</v>
      </c>
      <c r="O46" s="100">
        <f t="shared" ref="O46" si="64">IF($E46="",,ROUND($E46*J46,2))</f>
        <v>0</v>
      </c>
      <c r="P46" s="48">
        <f t="shared" ref="P46" si="65">IF(E46="","",SUM(M46:O46))</f>
        <v>0</v>
      </c>
      <c r="Q46" s="30"/>
      <c r="R46" s="44"/>
    </row>
    <row r="47" spans="1:18" ht="12.75" customHeight="1" x14ac:dyDescent="0.2">
      <c r="A47" s="88"/>
      <c r="B47" s="96"/>
      <c r="C47" s="86" t="s">
        <v>336</v>
      </c>
      <c r="D47" s="91"/>
      <c r="E47" s="92"/>
      <c r="F47" s="48"/>
      <c r="G47" s="48"/>
      <c r="H47" s="93" t="str">
        <f t="shared" si="59"/>
        <v/>
      </c>
      <c r="I47" s="48"/>
      <c r="J47" s="48"/>
      <c r="K47" s="93" t="str">
        <f t="shared" si="60"/>
        <v/>
      </c>
      <c r="L47" s="94"/>
      <c r="M47" s="94"/>
      <c r="N47" s="94"/>
      <c r="O47" s="94"/>
      <c r="P47" s="118"/>
      <c r="R47" s="44"/>
    </row>
    <row r="48" spans="1:18" ht="22.5" x14ac:dyDescent="0.2">
      <c r="A48" s="97"/>
      <c r="B48" s="98" t="s">
        <v>337</v>
      </c>
      <c r="C48" s="90" t="s">
        <v>338</v>
      </c>
      <c r="D48" s="91" t="s">
        <v>329</v>
      </c>
      <c r="E48" s="99">
        <v>9</v>
      </c>
      <c r="F48" s="48"/>
      <c r="G48" s="48"/>
      <c r="H48" s="93">
        <f t="shared" si="59"/>
        <v>0</v>
      </c>
      <c r="I48" s="48"/>
      <c r="J48" s="48"/>
      <c r="K48" s="93">
        <f t="shared" si="60"/>
        <v>0</v>
      </c>
      <c r="L48" s="100">
        <f t="shared" ref="L48:L49" si="66">IF($E48="",,ROUND(E48*F48,2))</f>
        <v>0</v>
      </c>
      <c r="M48" s="100">
        <f t="shared" ref="M48:M49" si="67">IF($E48="",,ROUND($E48*H48,2))</f>
        <v>0</v>
      </c>
      <c r="N48" s="100">
        <f t="shared" ref="N48:N49" si="68">IF($E48="",,ROUND($E48*I48,2))</f>
        <v>0</v>
      </c>
      <c r="O48" s="100">
        <f t="shared" ref="O48:O49" si="69">IF($E48="",,ROUND($E48*J48,2))</f>
        <v>0</v>
      </c>
      <c r="P48" s="48">
        <f t="shared" ref="P48:P49" si="70">IF(E48="","",SUM(M48:O48))</f>
        <v>0</v>
      </c>
      <c r="Q48" s="30"/>
      <c r="R48" s="44"/>
    </row>
    <row r="49" spans="1:18" s="28" customFormat="1" ht="22.5" x14ac:dyDescent="0.2">
      <c r="A49" s="97"/>
      <c r="B49" s="98" t="s">
        <v>339</v>
      </c>
      <c r="C49" s="90" t="s">
        <v>340</v>
      </c>
      <c r="D49" s="91" t="s">
        <v>329</v>
      </c>
      <c r="E49" s="92">
        <v>1</v>
      </c>
      <c r="F49" s="48"/>
      <c r="G49" s="48"/>
      <c r="H49" s="93">
        <f t="shared" ref="H49:H75" si="71">IF($E49="","",ROUND(F49*G49,2))</f>
        <v>0</v>
      </c>
      <c r="I49" s="48"/>
      <c r="J49" s="48"/>
      <c r="K49" s="93">
        <f t="shared" ref="K49:K75" si="72">IF($E49="","",H49+I49+J49)</f>
        <v>0</v>
      </c>
      <c r="L49" s="100">
        <f t="shared" si="66"/>
        <v>0</v>
      </c>
      <c r="M49" s="100">
        <f t="shared" si="67"/>
        <v>0</v>
      </c>
      <c r="N49" s="100">
        <f t="shared" si="68"/>
        <v>0</v>
      </c>
      <c r="O49" s="100">
        <f t="shared" si="69"/>
        <v>0</v>
      </c>
      <c r="P49" s="48">
        <f t="shared" si="70"/>
        <v>0</v>
      </c>
      <c r="Q49" s="30"/>
      <c r="R49" s="44"/>
    </row>
    <row r="50" spans="1:18" ht="12.75" customHeight="1" x14ac:dyDescent="0.2">
      <c r="A50" s="88"/>
      <c r="B50" s="96"/>
      <c r="C50" s="86" t="s">
        <v>341</v>
      </c>
      <c r="D50" s="91"/>
      <c r="E50" s="92"/>
      <c r="F50" s="48"/>
      <c r="G50" s="48"/>
      <c r="H50" s="93" t="str">
        <f t="shared" si="71"/>
        <v/>
      </c>
      <c r="I50" s="48"/>
      <c r="J50" s="48"/>
      <c r="K50" s="93" t="str">
        <f t="shared" si="72"/>
        <v/>
      </c>
      <c r="L50" s="118"/>
      <c r="M50" s="118"/>
      <c r="N50" s="118"/>
      <c r="O50" s="118"/>
      <c r="P50" s="118"/>
      <c r="R50" s="44"/>
    </row>
    <row r="51" spans="1:18" x14ac:dyDescent="0.2">
      <c r="A51" s="97"/>
      <c r="B51" s="98" t="s">
        <v>342</v>
      </c>
      <c r="C51" s="90" t="s">
        <v>343</v>
      </c>
      <c r="D51" s="91" t="s">
        <v>329</v>
      </c>
      <c r="E51" s="99">
        <v>2</v>
      </c>
      <c r="F51" s="48"/>
      <c r="G51" s="48"/>
      <c r="H51" s="93">
        <f t="shared" si="71"/>
        <v>0</v>
      </c>
      <c r="I51" s="48"/>
      <c r="J51" s="48"/>
      <c r="K51" s="93">
        <f t="shared" si="72"/>
        <v>0</v>
      </c>
      <c r="L51" s="100">
        <f t="shared" ref="L51" si="73">IF($E51="",,ROUND(E51*F51,2))</f>
        <v>0</v>
      </c>
      <c r="M51" s="100">
        <f t="shared" ref="M51" si="74">IF($E51="",,ROUND($E51*H51,2))</f>
        <v>0</v>
      </c>
      <c r="N51" s="100">
        <f t="shared" ref="N51" si="75">IF($E51="",,ROUND($E51*I51,2))</f>
        <v>0</v>
      </c>
      <c r="O51" s="100">
        <f t="shared" ref="O51" si="76">IF($E51="",,ROUND($E51*J51,2))</f>
        <v>0</v>
      </c>
      <c r="P51" s="48">
        <f t="shared" ref="P51" si="77">IF(E51="","",SUM(M51:O51))</f>
        <v>0</v>
      </c>
      <c r="Q51" s="30"/>
      <c r="R51" s="44"/>
    </row>
    <row r="52" spans="1:18" ht="12.75" customHeight="1" x14ac:dyDescent="0.2">
      <c r="A52" s="88"/>
      <c r="B52" s="96"/>
      <c r="C52" s="86" t="s">
        <v>344</v>
      </c>
      <c r="D52" s="91"/>
      <c r="E52" s="92"/>
      <c r="F52" s="48"/>
      <c r="G52" s="48"/>
      <c r="H52" s="93" t="str">
        <f t="shared" ref="H52:H53" si="78">IF($E52="","",ROUND(F52*G52,2))</f>
        <v/>
      </c>
      <c r="I52" s="48"/>
      <c r="J52" s="48"/>
      <c r="K52" s="93" t="str">
        <f t="shared" ref="K52:K53" si="79">IF($E52="","",H52+I52+J52)</f>
        <v/>
      </c>
      <c r="L52" s="118"/>
      <c r="M52" s="118"/>
      <c r="N52" s="118"/>
      <c r="O52" s="118"/>
      <c r="P52" s="118"/>
      <c r="R52" s="44"/>
    </row>
    <row r="53" spans="1:18" ht="22.5" x14ac:dyDescent="0.2">
      <c r="A53" s="97"/>
      <c r="B53" s="98" t="s">
        <v>345</v>
      </c>
      <c r="C53" s="90" t="s">
        <v>346</v>
      </c>
      <c r="D53" s="91" t="s">
        <v>347</v>
      </c>
      <c r="E53" s="99">
        <v>1</v>
      </c>
      <c r="F53" s="48"/>
      <c r="G53" s="48"/>
      <c r="H53" s="93">
        <f t="shared" si="78"/>
        <v>0</v>
      </c>
      <c r="I53" s="48"/>
      <c r="J53" s="48"/>
      <c r="K53" s="93">
        <f t="shared" si="79"/>
        <v>0</v>
      </c>
      <c r="L53" s="100">
        <f t="shared" ref="L53" si="80">IF($E53="",,ROUND(E53*F53,2))</f>
        <v>0</v>
      </c>
      <c r="M53" s="100">
        <f t="shared" ref="M53" si="81">IF($E53="",,ROUND($E53*H53,2))</f>
        <v>0</v>
      </c>
      <c r="N53" s="100">
        <f t="shared" ref="N53" si="82">IF($E53="",,ROUND($E53*I53,2))</f>
        <v>0</v>
      </c>
      <c r="O53" s="100">
        <f t="shared" ref="O53" si="83">IF($E53="",,ROUND($E53*J53,2))</f>
        <v>0</v>
      </c>
      <c r="P53" s="48">
        <f t="shared" ref="P53" si="84">IF(E53="","",SUM(M53:O53))</f>
        <v>0</v>
      </c>
      <c r="Q53" s="30"/>
      <c r="R53" s="44"/>
    </row>
    <row r="54" spans="1:18" ht="12.75" customHeight="1" x14ac:dyDescent="0.2">
      <c r="A54" s="88"/>
      <c r="B54" s="96"/>
      <c r="C54" s="86" t="s">
        <v>348</v>
      </c>
      <c r="D54" s="91"/>
      <c r="E54" s="92"/>
      <c r="F54" s="48"/>
      <c r="G54" s="48"/>
      <c r="H54" s="93" t="str">
        <f t="shared" si="71"/>
        <v/>
      </c>
      <c r="I54" s="48"/>
      <c r="J54" s="48"/>
      <c r="K54" s="93" t="str">
        <f t="shared" si="72"/>
        <v/>
      </c>
      <c r="L54" s="94"/>
      <c r="M54" s="94"/>
      <c r="N54" s="94"/>
      <c r="O54" s="94"/>
      <c r="P54" s="118"/>
      <c r="R54" s="44"/>
    </row>
    <row r="55" spans="1:18" ht="22.5" x14ac:dyDescent="0.2">
      <c r="A55" s="97"/>
      <c r="B55" s="98" t="s">
        <v>349</v>
      </c>
      <c r="C55" s="90" t="s">
        <v>350</v>
      </c>
      <c r="D55" s="91" t="s">
        <v>351</v>
      </c>
      <c r="E55" s="99">
        <v>1</v>
      </c>
      <c r="F55" s="48"/>
      <c r="G55" s="48"/>
      <c r="H55" s="93">
        <f t="shared" si="71"/>
        <v>0</v>
      </c>
      <c r="I55" s="48"/>
      <c r="J55" s="48"/>
      <c r="K55" s="93">
        <f t="shared" si="72"/>
        <v>0</v>
      </c>
      <c r="L55" s="100">
        <f t="shared" ref="L55:L75" si="85">IF($E55="",,ROUND(E55*F55,2))</f>
        <v>0</v>
      </c>
      <c r="M55" s="100">
        <f t="shared" ref="M55:M75" si="86">IF($E55="",,ROUND($E55*H55,2))</f>
        <v>0</v>
      </c>
      <c r="N55" s="100">
        <f t="shared" ref="N55:N75" si="87">IF($E55="",,ROUND($E55*I55,2))</f>
        <v>0</v>
      </c>
      <c r="O55" s="100">
        <f t="shared" ref="O55:O75" si="88">IF($E55="",,ROUND($E55*J55,2))</f>
        <v>0</v>
      </c>
      <c r="P55" s="48">
        <f t="shared" ref="P55:P75" si="89">IF(E55="","",SUM(M55:O55))</f>
        <v>0</v>
      </c>
      <c r="Q55" s="30"/>
      <c r="R55" s="44"/>
    </row>
    <row r="56" spans="1:18" s="58" customFormat="1" ht="12.75" customHeight="1" x14ac:dyDescent="0.2">
      <c r="A56" s="110" t="s">
        <v>54</v>
      </c>
      <c r="B56" s="111">
        <v>1</v>
      </c>
      <c r="C56" s="112" t="s">
        <v>352</v>
      </c>
      <c r="D56" s="113" t="s">
        <v>45</v>
      </c>
      <c r="E56" s="114">
        <v>10</v>
      </c>
      <c r="F56" s="55"/>
      <c r="G56" s="55"/>
      <c r="H56" s="115">
        <f t="shared" ref="H56:H68" si="90">IF($E56="","",ROUND(F56*G56,2))</f>
        <v>0</v>
      </c>
      <c r="I56" s="55"/>
      <c r="J56" s="55"/>
      <c r="K56" s="115">
        <f t="shared" ref="K56:K68" si="91">IF($E56="","",H56+I56+J56)</f>
        <v>0</v>
      </c>
      <c r="L56" s="116">
        <f t="shared" ref="L56:L68" si="92">IF($E56="",,ROUND(E56*F56,2))</f>
        <v>0</v>
      </c>
      <c r="M56" s="116">
        <f t="shared" ref="M56:M68" si="93">IF($E56="",,ROUND($E56*H56,2))</f>
        <v>0</v>
      </c>
      <c r="N56" s="116">
        <f t="shared" ref="N56:N68" si="94">IF($E56="",,ROUND($E56*I56,2))</f>
        <v>0</v>
      </c>
      <c r="O56" s="116">
        <f t="shared" ref="O56:O68" si="95">IF($E56="",,ROUND($E56*J56,2))</f>
        <v>0</v>
      </c>
      <c r="P56" s="55">
        <f t="shared" ref="P56:P68" si="96">IF(E56="","",SUM(M56:O56))</f>
        <v>0</v>
      </c>
      <c r="Q56" s="56"/>
      <c r="R56" s="57"/>
    </row>
    <row r="57" spans="1:18" s="58" customFormat="1" ht="12.75" customHeight="1" x14ac:dyDescent="0.2">
      <c r="A57" s="110" t="s">
        <v>54</v>
      </c>
      <c r="B57" s="111">
        <v>39</v>
      </c>
      <c r="C57" s="112" t="s">
        <v>353</v>
      </c>
      <c r="D57" s="113" t="s">
        <v>45</v>
      </c>
      <c r="E57" s="114">
        <v>350</v>
      </c>
      <c r="F57" s="55"/>
      <c r="G57" s="55"/>
      <c r="H57" s="115">
        <f t="shared" si="90"/>
        <v>0</v>
      </c>
      <c r="I57" s="55"/>
      <c r="J57" s="55"/>
      <c r="K57" s="115">
        <f t="shared" si="91"/>
        <v>0</v>
      </c>
      <c r="L57" s="116">
        <f t="shared" si="92"/>
        <v>0</v>
      </c>
      <c r="M57" s="116">
        <f t="shared" si="93"/>
        <v>0</v>
      </c>
      <c r="N57" s="116">
        <f t="shared" si="94"/>
        <v>0</v>
      </c>
      <c r="O57" s="116">
        <f t="shared" si="95"/>
        <v>0</v>
      </c>
      <c r="P57" s="55">
        <f t="shared" si="96"/>
        <v>0</v>
      </c>
      <c r="Q57" s="56"/>
      <c r="R57" s="57"/>
    </row>
    <row r="58" spans="1:18" s="58" customFormat="1" ht="12.75" customHeight="1" x14ac:dyDescent="0.2">
      <c r="A58" s="110" t="s">
        <v>54</v>
      </c>
      <c r="B58" s="111">
        <v>41</v>
      </c>
      <c r="C58" s="112" t="s">
        <v>354</v>
      </c>
      <c r="D58" s="113" t="s">
        <v>45</v>
      </c>
      <c r="E58" s="114">
        <v>350</v>
      </c>
      <c r="F58" s="55"/>
      <c r="G58" s="55"/>
      <c r="H58" s="115">
        <f t="shared" si="90"/>
        <v>0</v>
      </c>
      <c r="I58" s="55"/>
      <c r="J58" s="55"/>
      <c r="K58" s="115">
        <f t="shared" si="91"/>
        <v>0</v>
      </c>
      <c r="L58" s="116">
        <f t="shared" si="92"/>
        <v>0</v>
      </c>
      <c r="M58" s="116">
        <f t="shared" si="93"/>
        <v>0</v>
      </c>
      <c r="N58" s="116">
        <f t="shared" si="94"/>
        <v>0</v>
      </c>
      <c r="O58" s="116">
        <f t="shared" si="95"/>
        <v>0</v>
      </c>
      <c r="P58" s="55">
        <f t="shared" si="96"/>
        <v>0</v>
      </c>
      <c r="Q58" s="56"/>
      <c r="R58" s="57"/>
    </row>
    <row r="59" spans="1:18" s="58" customFormat="1" ht="12.75" customHeight="1" x14ac:dyDescent="0.2">
      <c r="A59" s="110" t="s">
        <v>54</v>
      </c>
      <c r="B59" s="111">
        <v>149</v>
      </c>
      <c r="C59" s="112" t="s">
        <v>355</v>
      </c>
      <c r="D59" s="113" t="s">
        <v>356</v>
      </c>
      <c r="E59" s="114">
        <v>0.1</v>
      </c>
      <c r="F59" s="55"/>
      <c r="G59" s="55"/>
      <c r="H59" s="115">
        <f t="shared" si="90"/>
        <v>0</v>
      </c>
      <c r="I59" s="55"/>
      <c r="J59" s="55"/>
      <c r="K59" s="115">
        <f t="shared" si="91"/>
        <v>0</v>
      </c>
      <c r="L59" s="116">
        <f t="shared" si="92"/>
        <v>0</v>
      </c>
      <c r="M59" s="116">
        <f t="shared" si="93"/>
        <v>0</v>
      </c>
      <c r="N59" s="116">
        <f t="shared" si="94"/>
        <v>0</v>
      </c>
      <c r="O59" s="116">
        <f t="shared" si="95"/>
        <v>0</v>
      </c>
      <c r="P59" s="55">
        <f t="shared" si="96"/>
        <v>0</v>
      </c>
      <c r="Q59" s="56"/>
      <c r="R59" s="57"/>
    </row>
    <row r="60" spans="1:18" s="58" customFormat="1" ht="12.75" customHeight="1" x14ac:dyDescent="0.2">
      <c r="A60" s="110" t="s">
        <v>54</v>
      </c>
      <c r="B60" s="111">
        <v>155</v>
      </c>
      <c r="C60" s="112" t="s">
        <v>357</v>
      </c>
      <c r="D60" s="113" t="s">
        <v>358</v>
      </c>
      <c r="E60" s="114">
        <v>17</v>
      </c>
      <c r="F60" s="55"/>
      <c r="G60" s="55"/>
      <c r="H60" s="115">
        <f t="shared" si="90"/>
        <v>0</v>
      </c>
      <c r="I60" s="55"/>
      <c r="J60" s="55"/>
      <c r="K60" s="115">
        <f t="shared" si="91"/>
        <v>0</v>
      </c>
      <c r="L60" s="116">
        <f t="shared" si="92"/>
        <v>0</v>
      </c>
      <c r="M60" s="116">
        <f t="shared" si="93"/>
        <v>0</v>
      </c>
      <c r="N60" s="116">
        <f t="shared" si="94"/>
        <v>0</v>
      </c>
      <c r="O60" s="116">
        <f t="shared" si="95"/>
        <v>0</v>
      </c>
      <c r="P60" s="55">
        <f t="shared" si="96"/>
        <v>0</v>
      </c>
      <c r="Q60" s="56"/>
      <c r="R60" s="57"/>
    </row>
    <row r="61" spans="1:18" s="58" customFormat="1" ht="12.75" customHeight="1" x14ac:dyDescent="0.2">
      <c r="A61" s="110" t="s">
        <v>54</v>
      </c>
      <c r="B61" s="111">
        <v>157</v>
      </c>
      <c r="C61" s="112" t="s">
        <v>359</v>
      </c>
      <c r="D61" s="113" t="s">
        <v>358</v>
      </c>
      <c r="E61" s="114">
        <v>17</v>
      </c>
      <c r="F61" s="55"/>
      <c r="G61" s="55"/>
      <c r="H61" s="115">
        <f t="shared" si="90"/>
        <v>0</v>
      </c>
      <c r="I61" s="55"/>
      <c r="J61" s="55"/>
      <c r="K61" s="115">
        <f t="shared" si="91"/>
        <v>0</v>
      </c>
      <c r="L61" s="116">
        <f t="shared" si="92"/>
        <v>0</v>
      </c>
      <c r="M61" s="116">
        <f t="shared" si="93"/>
        <v>0</v>
      </c>
      <c r="N61" s="116">
        <f t="shared" si="94"/>
        <v>0</v>
      </c>
      <c r="O61" s="116">
        <f t="shared" si="95"/>
        <v>0</v>
      </c>
      <c r="P61" s="55">
        <f t="shared" si="96"/>
        <v>0</v>
      </c>
      <c r="Q61" s="56"/>
      <c r="R61" s="57"/>
    </row>
    <row r="62" spans="1:18" s="58" customFormat="1" ht="12.75" customHeight="1" x14ac:dyDescent="0.2">
      <c r="A62" s="110" t="s">
        <v>54</v>
      </c>
      <c r="B62" s="111">
        <v>158</v>
      </c>
      <c r="C62" s="112" t="s">
        <v>360</v>
      </c>
      <c r="D62" s="113" t="s">
        <v>361</v>
      </c>
      <c r="E62" s="114">
        <v>3</v>
      </c>
      <c r="F62" s="55"/>
      <c r="G62" s="55"/>
      <c r="H62" s="115">
        <f t="shared" ref="H62:H66" si="97">IF($E62="","",ROUND(F62*G62,2))</f>
        <v>0</v>
      </c>
      <c r="I62" s="55"/>
      <c r="J62" s="55"/>
      <c r="K62" s="115">
        <f t="shared" ref="K62:K66" si="98">IF($E62="","",H62+I62+J62)</f>
        <v>0</v>
      </c>
      <c r="L62" s="116">
        <f t="shared" ref="L62:L66" si="99">IF($E62="",,ROUND(E62*F62,2))</f>
        <v>0</v>
      </c>
      <c r="M62" s="116">
        <f t="shared" ref="M62:M66" si="100">IF($E62="",,ROUND($E62*H62,2))</f>
        <v>0</v>
      </c>
      <c r="N62" s="116">
        <f t="shared" ref="N62:N66" si="101">IF($E62="",,ROUND($E62*I62,2))</f>
        <v>0</v>
      </c>
      <c r="O62" s="116">
        <f t="shared" ref="O62:O66" si="102">IF($E62="",,ROUND($E62*J62,2))</f>
        <v>0</v>
      </c>
      <c r="P62" s="55">
        <f t="shared" ref="P62:P66" si="103">IF(E62="","",SUM(M62:O62))</f>
        <v>0</v>
      </c>
      <c r="Q62" s="56"/>
      <c r="R62" s="57"/>
    </row>
    <row r="63" spans="1:18" s="58" customFormat="1" ht="12.75" customHeight="1" x14ac:dyDescent="0.2">
      <c r="A63" s="110" t="s">
        <v>54</v>
      </c>
      <c r="B63" s="111">
        <v>165</v>
      </c>
      <c r="C63" s="112" t="s">
        <v>362</v>
      </c>
      <c r="D63" s="113" t="s">
        <v>358</v>
      </c>
      <c r="E63" s="114">
        <v>1</v>
      </c>
      <c r="F63" s="55"/>
      <c r="G63" s="55"/>
      <c r="H63" s="115">
        <f t="shared" si="97"/>
        <v>0</v>
      </c>
      <c r="I63" s="55"/>
      <c r="J63" s="55"/>
      <c r="K63" s="115">
        <f t="shared" si="98"/>
        <v>0</v>
      </c>
      <c r="L63" s="116">
        <f t="shared" si="99"/>
        <v>0</v>
      </c>
      <c r="M63" s="116">
        <f t="shared" si="100"/>
        <v>0</v>
      </c>
      <c r="N63" s="116">
        <f t="shared" si="101"/>
        <v>0</v>
      </c>
      <c r="O63" s="116">
        <f t="shared" si="102"/>
        <v>0</v>
      </c>
      <c r="P63" s="55">
        <f t="shared" si="103"/>
        <v>0</v>
      </c>
      <c r="Q63" s="56"/>
      <c r="R63" s="57"/>
    </row>
    <row r="64" spans="1:18" s="58" customFormat="1" ht="12.75" customHeight="1" x14ac:dyDescent="0.2">
      <c r="A64" s="110" t="s">
        <v>54</v>
      </c>
      <c r="B64" s="111">
        <v>391</v>
      </c>
      <c r="C64" s="112" t="s">
        <v>363</v>
      </c>
      <c r="D64" s="113" t="s">
        <v>358</v>
      </c>
      <c r="E64" s="114">
        <v>7</v>
      </c>
      <c r="F64" s="55"/>
      <c r="G64" s="55"/>
      <c r="H64" s="115">
        <f t="shared" si="97"/>
        <v>0</v>
      </c>
      <c r="I64" s="55"/>
      <c r="J64" s="55"/>
      <c r="K64" s="115">
        <f t="shared" si="98"/>
        <v>0</v>
      </c>
      <c r="L64" s="116">
        <f t="shared" si="99"/>
        <v>0</v>
      </c>
      <c r="M64" s="116">
        <f t="shared" si="100"/>
        <v>0</v>
      </c>
      <c r="N64" s="116">
        <f t="shared" si="101"/>
        <v>0</v>
      </c>
      <c r="O64" s="116">
        <f t="shared" si="102"/>
        <v>0</v>
      </c>
      <c r="P64" s="55">
        <f t="shared" si="103"/>
        <v>0</v>
      </c>
      <c r="Q64" s="56"/>
      <c r="R64" s="57"/>
    </row>
    <row r="65" spans="1:18" s="58" customFormat="1" ht="12.75" customHeight="1" x14ac:dyDescent="0.2">
      <c r="A65" s="110" t="s">
        <v>54</v>
      </c>
      <c r="B65" s="111">
        <v>665</v>
      </c>
      <c r="C65" s="112" t="s">
        <v>364</v>
      </c>
      <c r="D65" s="113" t="s">
        <v>358</v>
      </c>
      <c r="E65" s="114">
        <v>28</v>
      </c>
      <c r="F65" s="55"/>
      <c r="G65" s="55"/>
      <c r="H65" s="115">
        <f t="shared" si="97"/>
        <v>0</v>
      </c>
      <c r="I65" s="55"/>
      <c r="J65" s="55"/>
      <c r="K65" s="115">
        <f t="shared" si="98"/>
        <v>0</v>
      </c>
      <c r="L65" s="116">
        <f t="shared" si="99"/>
        <v>0</v>
      </c>
      <c r="M65" s="116">
        <f t="shared" si="100"/>
        <v>0</v>
      </c>
      <c r="N65" s="116">
        <f t="shared" si="101"/>
        <v>0</v>
      </c>
      <c r="O65" s="116">
        <f t="shared" si="102"/>
        <v>0</v>
      </c>
      <c r="P65" s="55">
        <f t="shared" si="103"/>
        <v>0</v>
      </c>
      <c r="Q65" s="56"/>
      <c r="R65" s="57"/>
    </row>
    <row r="66" spans="1:18" s="58" customFormat="1" ht="12.75" customHeight="1" x14ac:dyDescent="0.2">
      <c r="A66" s="110" t="s">
        <v>54</v>
      </c>
      <c r="B66" s="111">
        <v>673</v>
      </c>
      <c r="C66" s="112" t="s">
        <v>365</v>
      </c>
      <c r="D66" s="113" t="s">
        <v>358</v>
      </c>
      <c r="E66" s="114">
        <v>6</v>
      </c>
      <c r="F66" s="55"/>
      <c r="G66" s="55"/>
      <c r="H66" s="115">
        <f t="shared" si="97"/>
        <v>0</v>
      </c>
      <c r="I66" s="55"/>
      <c r="J66" s="55"/>
      <c r="K66" s="115">
        <f t="shared" si="98"/>
        <v>0</v>
      </c>
      <c r="L66" s="116">
        <f t="shared" si="99"/>
        <v>0</v>
      </c>
      <c r="M66" s="116">
        <f t="shared" si="100"/>
        <v>0</v>
      </c>
      <c r="N66" s="116">
        <f t="shared" si="101"/>
        <v>0</v>
      </c>
      <c r="O66" s="116">
        <f t="shared" si="102"/>
        <v>0</v>
      </c>
      <c r="P66" s="55">
        <f t="shared" si="103"/>
        <v>0</v>
      </c>
      <c r="Q66" s="56"/>
      <c r="R66" s="57"/>
    </row>
    <row r="67" spans="1:18" s="58" customFormat="1" ht="12.75" customHeight="1" x14ac:dyDescent="0.2">
      <c r="A67" s="110" t="s">
        <v>54</v>
      </c>
      <c r="B67" s="111">
        <v>686</v>
      </c>
      <c r="C67" s="112" t="s">
        <v>366</v>
      </c>
      <c r="D67" s="113" t="s">
        <v>358</v>
      </c>
      <c r="E67" s="114">
        <v>32</v>
      </c>
      <c r="F67" s="55"/>
      <c r="G67" s="55"/>
      <c r="H67" s="115">
        <f t="shared" si="90"/>
        <v>0</v>
      </c>
      <c r="I67" s="55"/>
      <c r="J67" s="55"/>
      <c r="K67" s="115">
        <f t="shared" si="91"/>
        <v>0</v>
      </c>
      <c r="L67" s="116">
        <f t="shared" si="92"/>
        <v>0</v>
      </c>
      <c r="M67" s="116">
        <f t="shared" si="93"/>
        <v>0</v>
      </c>
      <c r="N67" s="116">
        <f t="shared" si="94"/>
        <v>0</v>
      </c>
      <c r="O67" s="116">
        <f t="shared" si="95"/>
        <v>0</v>
      </c>
      <c r="P67" s="55">
        <f t="shared" si="96"/>
        <v>0</v>
      </c>
      <c r="Q67" s="56"/>
      <c r="R67" s="57"/>
    </row>
    <row r="68" spans="1:18" s="58" customFormat="1" ht="12.75" customHeight="1" x14ac:dyDescent="0.2">
      <c r="A68" s="110" t="s">
        <v>54</v>
      </c>
      <c r="B68" s="111">
        <v>3891</v>
      </c>
      <c r="C68" s="112" t="s">
        <v>367</v>
      </c>
      <c r="D68" s="113" t="s">
        <v>45</v>
      </c>
      <c r="E68" s="114">
        <v>400</v>
      </c>
      <c r="F68" s="55"/>
      <c r="G68" s="55"/>
      <c r="H68" s="115">
        <f t="shared" si="90"/>
        <v>0</v>
      </c>
      <c r="I68" s="55"/>
      <c r="J68" s="55"/>
      <c r="K68" s="115">
        <f t="shared" si="91"/>
        <v>0</v>
      </c>
      <c r="L68" s="116">
        <f t="shared" si="92"/>
        <v>0</v>
      </c>
      <c r="M68" s="116">
        <f t="shared" si="93"/>
        <v>0</v>
      </c>
      <c r="N68" s="116">
        <f t="shared" si="94"/>
        <v>0</v>
      </c>
      <c r="O68" s="116">
        <f t="shared" si="95"/>
        <v>0</v>
      </c>
      <c r="P68" s="55">
        <f t="shared" si="96"/>
        <v>0</v>
      </c>
      <c r="Q68" s="56"/>
      <c r="R68" s="57"/>
    </row>
    <row r="69" spans="1:18" s="58" customFormat="1" ht="12.75" customHeight="1" x14ac:dyDescent="0.2">
      <c r="A69" s="110" t="s">
        <v>54</v>
      </c>
      <c r="B69" s="111">
        <v>5442</v>
      </c>
      <c r="C69" s="112" t="s">
        <v>368</v>
      </c>
      <c r="D69" s="113" t="s">
        <v>358</v>
      </c>
      <c r="E69" s="114">
        <v>7</v>
      </c>
      <c r="F69" s="55"/>
      <c r="G69" s="55"/>
      <c r="H69" s="115">
        <f t="shared" si="71"/>
        <v>0</v>
      </c>
      <c r="I69" s="55"/>
      <c r="J69" s="55"/>
      <c r="K69" s="115">
        <f t="shared" si="72"/>
        <v>0</v>
      </c>
      <c r="L69" s="116">
        <f t="shared" si="85"/>
        <v>0</v>
      </c>
      <c r="M69" s="116">
        <f t="shared" si="86"/>
        <v>0</v>
      </c>
      <c r="N69" s="116">
        <f t="shared" si="87"/>
        <v>0</v>
      </c>
      <c r="O69" s="116">
        <f t="shared" si="88"/>
        <v>0</v>
      </c>
      <c r="P69" s="55">
        <f t="shared" si="89"/>
        <v>0</v>
      </c>
      <c r="Q69" s="56"/>
      <c r="R69" s="57"/>
    </row>
    <row r="70" spans="1:18" s="58" customFormat="1" ht="12.75" customHeight="1" x14ac:dyDescent="0.2">
      <c r="A70" s="110" t="s">
        <v>54</v>
      </c>
      <c r="B70" s="111">
        <v>5443</v>
      </c>
      <c r="C70" s="112" t="s">
        <v>369</v>
      </c>
      <c r="D70" s="113" t="s">
        <v>358</v>
      </c>
      <c r="E70" s="114">
        <v>1</v>
      </c>
      <c r="F70" s="55"/>
      <c r="G70" s="55"/>
      <c r="H70" s="115">
        <f t="shared" si="71"/>
        <v>0</v>
      </c>
      <c r="I70" s="55"/>
      <c r="J70" s="55"/>
      <c r="K70" s="115">
        <f t="shared" si="72"/>
        <v>0</v>
      </c>
      <c r="L70" s="116">
        <f t="shared" si="85"/>
        <v>0</v>
      </c>
      <c r="M70" s="116">
        <f t="shared" si="86"/>
        <v>0</v>
      </c>
      <c r="N70" s="116">
        <f t="shared" si="87"/>
        <v>0</v>
      </c>
      <c r="O70" s="116">
        <f t="shared" si="88"/>
        <v>0</v>
      </c>
      <c r="P70" s="55">
        <f t="shared" si="89"/>
        <v>0</v>
      </c>
      <c r="Q70" s="56"/>
      <c r="R70" s="57"/>
    </row>
    <row r="71" spans="1:18" s="58" customFormat="1" ht="12.75" customHeight="1" x14ac:dyDescent="0.2">
      <c r="A71" s="110" t="s">
        <v>54</v>
      </c>
      <c r="B71" s="111">
        <v>5444</v>
      </c>
      <c r="C71" s="112" t="s">
        <v>370</v>
      </c>
      <c r="D71" s="113" t="s">
        <v>358</v>
      </c>
      <c r="E71" s="114">
        <v>2</v>
      </c>
      <c r="F71" s="55"/>
      <c r="G71" s="55"/>
      <c r="H71" s="115">
        <f t="shared" ref="H71:H72" si="104">IF($E71="","",ROUND(F71*G71,2))</f>
        <v>0</v>
      </c>
      <c r="I71" s="55"/>
      <c r="J71" s="55"/>
      <c r="K71" s="115">
        <f t="shared" ref="K71:K72" si="105">IF($E71="","",H71+I71+J71)</f>
        <v>0</v>
      </c>
      <c r="L71" s="116">
        <f t="shared" ref="L71:L72" si="106">IF($E71="",,ROUND(E71*F71,2))</f>
        <v>0</v>
      </c>
      <c r="M71" s="116">
        <f t="shared" ref="M71:M72" si="107">IF($E71="",,ROUND($E71*H71,2))</f>
        <v>0</v>
      </c>
      <c r="N71" s="116">
        <f t="shared" ref="N71:N72" si="108">IF($E71="",,ROUND($E71*I71,2))</f>
        <v>0</v>
      </c>
      <c r="O71" s="116">
        <f t="shared" ref="O71:O72" si="109">IF($E71="",,ROUND($E71*J71,2))</f>
        <v>0</v>
      </c>
      <c r="P71" s="55">
        <f t="shared" ref="P71:P72" si="110">IF(E71="","",SUM(M71:O71))</f>
        <v>0</v>
      </c>
      <c r="Q71" s="56"/>
      <c r="R71" s="57"/>
    </row>
    <row r="72" spans="1:18" s="58" customFormat="1" ht="12.75" customHeight="1" x14ac:dyDescent="0.2">
      <c r="A72" s="110" t="s">
        <v>54</v>
      </c>
      <c r="B72" s="111">
        <v>5953</v>
      </c>
      <c r="C72" s="112" t="s">
        <v>371</v>
      </c>
      <c r="D72" s="113" t="s">
        <v>45</v>
      </c>
      <c r="E72" s="114">
        <v>1250</v>
      </c>
      <c r="F72" s="55"/>
      <c r="G72" s="55"/>
      <c r="H72" s="115">
        <f t="shared" si="104"/>
        <v>0</v>
      </c>
      <c r="I72" s="55"/>
      <c r="J72" s="55"/>
      <c r="K72" s="115">
        <f t="shared" si="105"/>
        <v>0</v>
      </c>
      <c r="L72" s="116">
        <f t="shared" si="106"/>
        <v>0</v>
      </c>
      <c r="M72" s="116">
        <f t="shared" si="107"/>
        <v>0</v>
      </c>
      <c r="N72" s="116">
        <f t="shared" si="108"/>
        <v>0</v>
      </c>
      <c r="O72" s="116">
        <f t="shared" si="109"/>
        <v>0</v>
      </c>
      <c r="P72" s="55">
        <f t="shared" si="110"/>
        <v>0</v>
      </c>
      <c r="Q72" s="56"/>
      <c r="R72" s="57"/>
    </row>
    <row r="73" spans="1:18" s="58" customFormat="1" ht="12.75" customHeight="1" x14ac:dyDescent="0.2">
      <c r="A73" s="110" t="s">
        <v>54</v>
      </c>
      <c r="B73" s="111">
        <v>7604</v>
      </c>
      <c r="C73" s="112" t="s">
        <v>372</v>
      </c>
      <c r="D73" s="113" t="s">
        <v>361</v>
      </c>
      <c r="E73" s="114">
        <v>1</v>
      </c>
      <c r="F73" s="55"/>
      <c r="G73" s="55"/>
      <c r="H73" s="115">
        <f t="shared" ref="H73:H74" si="111">IF($E73="","",ROUND(F73*G73,2))</f>
        <v>0</v>
      </c>
      <c r="I73" s="55"/>
      <c r="J73" s="55"/>
      <c r="K73" s="115">
        <f t="shared" ref="K73:K74" si="112">IF($E73="","",H73+I73+J73)</f>
        <v>0</v>
      </c>
      <c r="L73" s="116">
        <f t="shared" ref="L73:L74" si="113">IF($E73="",,ROUND(E73*F73,2))</f>
        <v>0</v>
      </c>
      <c r="M73" s="116">
        <f t="shared" ref="M73:M74" si="114">IF($E73="",,ROUND($E73*H73,2))</f>
        <v>0</v>
      </c>
      <c r="N73" s="116">
        <f t="shared" ref="N73:N74" si="115">IF($E73="",,ROUND($E73*I73,2))</f>
        <v>0</v>
      </c>
      <c r="O73" s="116">
        <f t="shared" ref="O73:O74" si="116">IF($E73="",,ROUND($E73*J73,2))</f>
        <v>0</v>
      </c>
      <c r="P73" s="55">
        <f t="shared" ref="P73:P74" si="117">IF(E73="","",SUM(M73:O73))</f>
        <v>0</v>
      </c>
      <c r="Q73" s="56"/>
      <c r="R73" s="57"/>
    </row>
    <row r="74" spans="1:18" s="58" customFormat="1" ht="12.75" customHeight="1" x14ac:dyDescent="0.2">
      <c r="A74" s="110" t="s">
        <v>54</v>
      </c>
      <c r="B74" s="111">
        <v>8155</v>
      </c>
      <c r="C74" s="112" t="s">
        <v>373</v>
      </c>
      <c r="D74" s="113" t="s">
        <v>358</v>
      </c>
      <c r="E74" s="114">
        <v>2</v>
      </c>
      <c r="F74" s="55"/>
      <c r="G74" s="55"/>
      <c r="H74" s="115">
        <f t="shared" si="111"/>
        <v>0</v>
      </c>
      <c r="I74" s="55"/>
      <c r="J74" s="55"/>
      <c r="K74" s="115">
        <f t="shared" si="112"/>
        <v>0</v>
      </c>
      <c r="L74" s="116">
        <f t="shared" si="113"/>
        <v>0</v>
      </c>
      <c r="M74" s="116">
        <f t="shared" si="114"/>
        <v>0</v>
      </c>
      <c r="N74" s="116">
        <f t="shared" si="115"/>
        <v>0</v>
      </c>
      <c r="O74" s="116">
        <f t="shared" si="116"/>
        <v>0</v>
      </c>
      <c r="P74" s="55">
        <f t="shared" si="117"/>
        <v>0</v>
      </c>
      <c r="Q74" s="56"/>
      <c r="R74" s="57"/>
    </row>
    <row r="75" spans="1:18" s="58" customFormat="1" ht="12.75" customHeight="1" x14ac:dyDescent="0.2">
      <c r="A75" s="110" t="s">
        <v>54</v>
      </c>
      <c r="B75" s="111">
        <v>23084</v>
      </c>
      <c r="C75" s="112" t="s">
        <v>374</v>
      </c>
      <c r="D75" s="113" t="s">
        <v>358</v>
      </c>
      <c r="E75" s="114">
        <v>2</v>
      </c>
      <c r="F75" s="55"/>
      <c r="G75" s="55"/>
      <c r="H75" s="115">
        <f t="shared" si="71"/>
        <v>0</v>
      </c>
      <c r="I75" s="55"/>
      <c r="J75" s="55"/>
      <c r="K75" s="115">
        <f t="shared" si="72"/>
        <v>0</v>
      </c>
      <c r="L75" s="116">
        <f t="shared" si="85"/>
        <v>0</v>
      </c>
      <c r="M75" s="116">
        <f t="shared" si="86"/>
        <v>0</v>
      </c>
      <c r="N75" s="116">
        <f t="shared" si="87"/>
        <v>0</v>
      </c>
      <c r="O75" s="116">
        <f t="shared" si="88"/>
        <v>0</v>
      </c>
      <c r="P75" s="55">
        <f t="shared" si="89"/>
        <v>0</v>
      </c>
      <c r="Q75" s="56"/>
      <c r="R75" s="57"/>
    </row>
    <row r="76" spans="1:18" s="58" customFormat="1" ht="12.75" customHeight="1" x14ac:dyDescent="0.2">
      <c r="A76" s="110" t="s">
        <v>54</v>
      </c>
      <c r="B76" s="111">
        <v>18844</v>
      </c>
      <c r="C76" s="112" t="s">
        <v>375</v>
      </c>
      <c r="D76" s="113" t="s">
        <v>358</v>
      </c>
      <c r="E76" s="114">
        <v>2</v>
      </c>
      <c r="F76" s="55"/>
      <c r="G76" s="55"/>
      <c r="H76" s="115">
        <f t="shared" si="10"/>
        <v>0</v>
      </c>
      <c r="I76" s="55"/>
      <c r="J76" s="55"/>
      <c r="K76" s="115">
        <f t="shared" si="11"/>
        <v>0</v>
      </c>
      <c r="L76" s="116">
        <f t="shared" si="12"/>
        <v>0</v>
      </c>
      <c r="M76" s="116">
        <f t="shared" si="13"/>
        <v>0</v>
      </c>
      <c r="N76" s="116">
        <f t="shared" si="14"/>
        <v>0</v>
      </c>
      <c r="O76" s="116">
        <f t="shared" si="15"/>
        <v>0</v>
      </c>
      <c r="P76" s="55">
        <f t="shared" si="16"/>
        <v>0</v>
      </c>
      <c r="Q76" s="56"/>
      <c r="R76" s="57"/>
    </row>
    <row r="77" spans="1:18" s="28" customFormat="1" ht="12.75" customHeight="1" x14ac:dyDescent="0.2">
      <c r="A77" s="88" t="s">
        <v>54</v>
      </c>
      <c r="B77" s="89"/>
      <c r="C77" s="90" t="s">
        <v>54</v>
      </c>
      <c r="D77" s="91">
        <v>0</v>
      </c>
      <c r="E77" s="92"/>
      <c r="F77" s="48">
        <v>0</v>
      </c>
      <c r="G77" s="48">
        <v>0</v>
      </c>
      <c r="H77" s="93" t="str">
        <f t="shared" si="0"/>
        <v/>
      </c>
      <c r="I77" s="48"/>
      <c r="J77" s="48"/>
      <c r="K77" s="93" t="str">
        <f t="shared" si="1"/>
        <v/>
      </c>
      <c r="L77" s="94">
        <f t="shared" ref="L77" si="118">IF($E77="",,ROUND(E77*F77,2))</f>
        <v>0</v>
      </c>
      <c r="M77" s="94">
        <f t="shared" ref="M77:O77" si="119">IF($E77="",,ROUND($E77*H77,2))</f>
        <v>0</v>
      </c>
      <c r="N77" s="94">
        <f t="shared" si="119"/>
        <v>0</v>
      </c>
      <c r="O77" s="94">
        <f t="shared" si="119"/>
        <v>0</v>
      </c>
      <c r="P77" s="95" t="str">
        <f t="shared" ref="P77" si="120">IF(E77="","",SUM(M77:O77))</f>
        <v/>
      </c>
      <c r="Q77" s="30"/>
      <c r="R77" s="44"/>
    </row>
    <row r="78" spans="1:18" s="37" customFormat="1" ht="12.75" customHeight="1" x14ac:dyDescent="0.2">
      <c r="A78" s="102"/>
      <c r="B78" s="103" t="s">
        <v>43</v>
      </c>
      <c r="C78" s="104" t="s">
        <v>41</v>
      </c>
      <c r="D78" s="105"/>
      <c r="E78" s="106"/>
      <c r="F78" s="106"/>
      <c r="G78" s="106"/>
      <c r="H78" s="106"/>
      <c r="I78" s="106"/>
      <c r="J78" s="106"/>
      <c r="K78" s="106"/>
      <c r="L78" s="107">
        <f>L25</f>
        <v>0</v>
      </c>
      <c r="M78" s="107">
        <f t="shared" ref="M78:O78" si="121">M22</f>
        <v>0</v>
      </c>
      <c r="N78" s="107">
        <f t="shared" si="121"/>
        <v>0</v>
      </c>
      <c r="O78" s="107">
        <f t="shared" si="121"/>
        <v>0</v>
      </c>
      <c r="P78" s="107">
        <f>P22</f>
        <v>0</v>
      </c>
      <c r="Q78" s="35"/>
    </row>
    <row r="79" spans="1:18" s="38" customFormat="1" ht="12.75" customHeight="1" x14ac:dyDescent="0.2">
      <c r="A79" s="209" t="s">
        <v>61</v>
      </c>
      <c r="B79" s="210"/>
      <c r="C79" s="211"/>
      <c r="D79" s="108">
        <v>0</v>
      </c>
      <c r="E79" s="106"/>
      <c r="F79" s="106"/>
      <c r="G79" s="106"/>
      <c r="H79" s="106"/>
      <c r="I79" s="106"/>
      <c r="J79" s="106"/>
      <c r="K79" s="106"/>
      <c r="L79" s="107"/>
      <c r="M79" s="107"/>
      <c r="N79" s="107">
        <f>ROUND(N78*D79,2)</f>
        <v>0</v>
      </c>
      <c r="O79" s="107"/>
      <c r="P79" s="106">
        <f>SUM(M79:O79)</f>
        <v>0</v>
      </c>
      <c r="Q79" s="39"/>
      <c r="R79" s="45"/>
    </row>
    <row r="80" spans="1:18" ht="12.75" customHeight="1" x14ac:dyDescent="0.2">
      <c r="A80" s="212" t="s">
        <v>42</v>
      </c>
      <c r="B80" s="213"/>
      <c r="C80" s="214"/>
      <c r="D80" s="109" t="s">
        <v>117</v>
      </c>
      <c r="E80" s="107"/>
      <c r="F80" s="107"/>
      <c r="G80" s="107"/>
      <c r="H80" s="107"/>
      <c r="I80" s="107"/>
      <c r="J80" s="107"/>
      <c r="K80" s="107"/>
      <c r="L80" s="107"/>
      <c r="M80" s="107">
        <f>SUM(M78:M79)</f>
        <v>0</v>
      </c>
      <c r="N80" s="107">
        <f>SUM(N78:N79)</f>
        <v>0</v>
      </c>
      <c r="O80" s="107">
        <f>SUM(O78:O79)</f>
        <v>0</v>
      </c>
      <c r="P80" s="106">
        <f>SUM(M80:O80)</f>
        <v>0</v>
      </c>
    </row>
    <row r="81" spans="1:237" ht="9.75" customHeight="1" x14ac:dyDescent="0.2"/>
    <row r="82" spans="1:237" ht="71.25" customHeight="1" x14ac:dyDescent="0.2">
      <c r="A82" s="215" t="s">
        <v>380</v>
      </c>
      <c r="B82" s="215"/>
      <c r="C82" s="215"/>
      <c r="D82" s="215"/>
      <c r="E82" s="215"/>
      <c r="F82" s="215"/>
      <c r="G82" s="215"/>
      <c r="H82" s="215"/>
      <c r="I82" s="215"/>
      <c r="J82" s="215"/>
      <c r="K82" s="215"/>
      <c r="L82" s="215"/>
      <c r="M82" s="215"/>
      <c r="N82" s="215"/>
      <c r="O82" s="215"/>
      <c r="P82" s="215"/>
    </row>
    <row r="83" spans="1:237" ht="12.75" customHeight="1" x14ac:dyDescent="0.2"/>
    <row r="84" spans="1:237" s="35" customFormat="1" ht="14.25" customHeight="1" x14ac:dyDescent="0.2">
      <c r="A84" s="36"/>
      <c r="B84" s="36"/>
      <c r="C84" s="36"/>
      <c r="D84" s="36"/>
      <c r="E84" s="36"/>
      <c r="F84" s="186" t="s">
        <v>51</v>
      </c>
      <c r="G84" s="186"/>
      <c r="H84" s="185" t="str">
        <f>KOPTAME!D40</f>
        <v>/Sastādītājs/  Sastādīšanas datums</v>
      </c>
      <c r="I84" s="185"/>
      <c r="J84" s="185"/>
      <c r="K84" s="185"/>
      <c r="L84" s="185"/>
      <c r="M84" s="186" t="s">
        <v>52</v>
      </c>
      <c r="N84" s="186"/>
      <c r="O84" s="187" t="str">
        <f>KOPTAME!F40</f>
        <v>00000</v>
      </c>
      <c r="P84" s="187"/>
      <c r="R84" s="41"/>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c r="GU84" s="36"/>
      <c r="GV84" s="36"/>
      <c r="GW84" s="36"/>
      <c r="GX84" s="36"/>
      <c r="GY84" s="36"/>
      <c r="GZ84" s="36"/>
      <c r="HA84" s="36"/>
      <c r="HB84" s="36"/>
      <c r="HC84" s="36"/>
      <c r="HD84" s="36"/>
      <c r="HE84" s="36"/>
      <c r="HF84" s="36"/>
      <c r="HG84" s="36"/>
      <c r="HH84" s="36"/>
      <c r="HI84" s="36"/>
      <c r="HJ84" s="36"/>
      <c r="HK84" s="36"/>
      <c r="HL84" s="36"/>
      <c r="HM84" s="36"/>
      <c r="HN84" s="36"/>
      <c r="HO84" s="36"/>
      <c r="HP84" s="36"/>
      <c r="HQ84" s="36"/>
      <c r="HR84" s="36"/>
      <c r="HS84" s="36"/>
      <c r="HT84" s="36"/>
      <c r="HU84" s="36"/>
      <c r="HV84" s="36"/>
      <c r="HW84" s="36"/>
      <c r="HX84" s="36"/>
      <c r="HY84" s="36"/>
      <c r="HZ84" s="36"/>
      <c r="IA84" s="36"/>
      <c r="IB84" s="36"/>
      <c r="IC84" s="36"/>
    </row>
    <row r="85" spans="1:237" s="35" customFormat="1" ht="13.15" customHeight="1" x14ac:dyDescent="0.2">
      <c r="A85" s="36"/>
      <c r="B85" s="36"/>
      <c r="C85" s="36"/>
      <c r="D85" s="36"/>
      <c r="E85" s="36"/>
      <c r="F85" s="36"/>
      <c r="G85" s="36"/>
      <c r="H85" s="205" t="s">
        <v>76</v>
      </c>
      <c r="I85" s="205"/>
      <c r="J85" s="205"/>
      <c r="K85" s="205"/>
      <c r="L85" s="205"/>
      <c r="M85" s="36"/>
      <c r="N85" s="36"/>
      <c r="O85" s="36"/>
      <c r="P85" s="36"/>
      <c r="R85" s="41"/>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c r="GU85" s="36"/>
      <c r="GV85" s="36"/>
      <c r="GW85" s="36"/>
      <c r="GX85" s="36"/>
      <c r="GY85" s="36"/>
      <c r="GZ85" s="36"/>
      <c r="HA85" s="36"/>
      <c r="HB85" s="36"/>
      <c r="HC85" s="36"/>
      <c r="HD85" s="36"/>
      <c r="HE85" s="36"/>
      <c r="HF85" s="36"/>
      <c r="HG85" s="36"/>
      <c r="HH85" s="36"/>
      <c r="HI85" s="36"/>
      <c r="HJ85" s="36"/>
      <c r="HK85" s="36"/>
      <c r="HL85" s="36"/>
      <c r="HM85" s="36"/>
      <c r="HN85" s="36"/>
      <c r="HO85" s="36"/>
      <c r="HP85" s="36"/>
      <c r="HQ85" s="36"/>
      <c r="HR85" s="36"/>
      <c r="HS85" s="36"/>
      <c r="HT85" s="36"/>
      <c r="HU85" s="36"/>
      <c r="HV85" s="36"/>
      <c r="HW85" s="36"/>
      <c r="HX85" s="36"/>
      <c r="HY85" s="36"/>
      <c r="HZ85" s="36"/>
      <c r="IA85" s="36"/>
      <c r="IB85" s="36"/>
      <c r="IC85" s="36"/>
    </row>
    <row r="86" spans="1:237" s="35" customFormat="1" x14ac:dyDescent="0.2">
      <c r="A86" s="36"/>
      <c r="B86" s="36"/>
      <c r="C86" s="36"/>
      <c r="D86" s="36"/>
      <c r="E86" s="46"/>
      <c r="F86" s="47"/>
      <c r="G86" s="47"/>
      <c r="H86" s="47"/>
      <c r="I86" s="47"/>
      <c r="J86" s="47"/>
      <c r="K86" s="47"/>
      <c r="L86" s="47"/>
      <c r="M86" s="36"/>
      <c r="N86" s="36"/>
      <c r="O86" s="36"/>
      <c r="P86" s="36"/>
      <c r="R86" s="41"/>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c r="FU86" s="36"/>
      <c r="FV86" s="36"/>
      <c r="FW86" s="36"/>
      <c r="FX86" s="36"/>
      <c r="FY86" s="36"/>
      <c r="FZ86" s="36"/>
      <c r="GA86" s="36"/>
      <c r="GB86" s="36"/>
      <c r="GC86" s="36"/>
      <c r="GD86" s="36"/>
      <c r="GE86" s="36"/>
      <c r="GF86" s="36"/>
      <c r="GG86" s="36"/>
      <c r="GH86" s="36"/>
      <c r="GI86" s="36"/>
      <c r="GJ86" s="36"/>
      <c r="GK86" s="36"/>
      <c r="GL86" s="36"/>
      <c r="GM86" s="36"/>
      <c r="GN86" s="36"/>
      <c r="GO86" s="36"/>
      <c r="GP86" s="36"/>
      <c r="GQ86" s="36"/>
      <c r="GR86" s="36"/>
      <c r="GS86" s="36"/>
      <c r="GT86" s="36"/>
      <c r="GU86" s="36"/>
      <c r="GV86" s="36"/>
      <c r="GW86" s="36"/>
      <c r="GX86" s="36"/>
      <c r="GY86" s="36"/>
      <c r="GZ86" s="36"/>
      <c r="HA86" s="36"/>
      <c r="HB86" s="36"/>
      <c r="HC86" s="36"/>
      <c r="HD86" s="36"/>
      <c r="HE86" s="36"/>
      <c r="HF86" s="36"/>
      <c r="HG86" s="36"/>
      <c r="HH86" s="36"/>
      <c r="HI86" s="36"/>
      <c r="HJ86" s="36"/>
      <c r="HK86" s="36"/>
      <c r="HL86" s="36"/>
      <c r="HM86" s="36"/>
      <c r="HN86" s="36"/>
      <c r="HO86" s="36"/>
      <c r="HP86" s="36"/>
      <c r="HQ86" s="36"/>
      <c r="HR86" s="36"/>
      <c r="HS86" s="36"/>
      <c r="HT86" s="36"/>
      <c r="HU86" s="36"/>
      <c r="HV86" s="36"/>
      <c r="HW86" s="36"/>
      <c r="HX86" s="36"/>
      <c r="HY86" s="36"/>
      <c r="HZ86" s="36"/>
      <c r="IA86" s="36"/>
      <c r="IB86" s="36"/>
      <c r="IC86" s="36"/>
    </row>
    <row r="87" spans="1:237" s="35" customFormat="1" x14ac:dyDescent="0.2">
      <c r="A87" s="206" t="str">
        <f ca="1">MID(CELL("filename"),FIND("[",CELL("filename"))+1,FIND("]",CELL("filename"))-FIND("[",CELL("filename"))-1)</f>
        <v>Tāmes (darbu apjomi).xlsx</v>
      </c>
      <c r="B87" s="206"/>
      <c r="C87" s="206"/>
      <c r="D87" s="206"/>
      <c r="E87" s="206"/>
      <c r="F87" s="206"/>
      <c r="G87" s="206"/>
      <c r="H87" s="206"/>
      <c r="I87" s="206"/>
      <c r="J87" s="206"/>
      <c r="K87" s="206"/>
      <c r="L87" s="206"/>
      <c r="M87" s="206"/>
      <c r="N87" s="206"/>
      <c r="O87" s="206"/>
      <c r="P87" s="206"/>
      <c r="R87" s="41"/>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c r="GF87" s="36"/>
      <c r="GG87" s="36"/>
      <c r="GH87" s="36"/>
      <c r="GI87" s="36"/>
      <c r="GJ87" s="36"/>
      <c r="GK87" s="36"/>
      <c r="GL87" s="36"/>
      <c r="GM87" s="36"/>
      <c r="GN87" s="36"/>
      <c r="GO87" s="36"/>
      <c r="GP87" s="36"/>
      <c r="GQ87" s="36"/>
      <c r="GR87" s="36"/>
      <c r="GS87" s="36"/>
      <c r="GT87" s="36"/>
      <c r="GU87" s="36"/>
      <c r="GV87" s="36"/>
      <c r="GW87" s="36"/>
      <c r="GX87" s="36"/>
      <c r="GY87" s="36"/>
      <c r="GZ87" s="36"/>
      <c r="HA87" s="36"/>
      <c r="HB87" s="36"/>
      <c r="HC87" s="36"/>
      <c r="HD87" s="36"/>
      <c r="HE87" s="36"/>
      <c r="HF87" s="36"/>
      <c r="HG87" s="36"/>
      <c r="HH87" s="36"/>
      <c r="HI87" s="36"/>
      <c r="HJ87" s="36"/>
      <c r="HK87" s="36"/>
      <c r="HL87" s="36"/>
      <c r="HM87" s="36"/>
      <c r="HN87" s="36"/>
      <c r="HO87" s="36"/>
      <c r="HP87" s="36"/>
      <c r="HQ87" s="36"/>
      <c r="HR87" s="36"/>
      <c r="HS87" s="36"/>
      <c r="HT87" s="36"/>
      <c r="HU87" s="36"/>
      <c r="HV87" s="36"/>
      <c r="HW87" s="36"/>
      <c r="HX87" s="36"/>
      <c r="HY87" s="36"/>
      <c r="HZ87" s="36"/>
      <c r="IA87" s="36"/>
      <c r="IB87" s="36"/>
      <c r="IC87" s="36"/>
    </row>
    <row r="89" spans="1:237" s="35" customFormat="1" x14ac:dyDescent="0.2">
      <c r="A89" s="36"/>
      <c r="B89" s="36"/>
      <c r="C89" s="40"/>
      <c r="D89" s="40"/>
      <c r="E89" s="40"/>
      <c r="F89" s="40"/>
      <c r="G89" s="36"/>
      <c r="H89" s="36"/>
      <c r="I89" s="36"/>
      <c r="J89" s="36"/>
      <c r="K89" s="36"/>
      <c r="L89" s="36"/>
      <c r="M89" s="36"/>
      <c r="N89" s="36"/>
      <c r="O89" s="36"/>
      <c r="P89" s="36"/>
      <c r="R89" s="41"/>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c r="GU89" s="36"/>
      <c r="GV89" s="36"/>
      <c r="GW89" s="36"/>
      <c r="GX89" s="36"/>
      <c r="GY89" s="36"/>
      <c r="GZ89" s="36"/>
      <c r="HA89" s="36"/>
      <c r="HB89" s="36"/>
      <c r="HC89" s="36"/>
      <c r="HD89" s="36"/>
      <c r="HE89" s="36"/>
      <c r="HF89" s="36"/>
      <c r="HG89" s="36"/>
      <c r="HH89" s="36"/>
      <c r="HI89" s="36"/>
      <c r="HJ89" s="36"/>
      <c r="HK89" s="36"/>
      <c r="HL89" s="36"/>
      <c r="HM89" s="36"/>
      <c r="HN89" s="36"/>
      <c r="HO89" s="36"/>
      <c r="HP89" s="36"/>
      <c r="HQ89" s="36"/>
      <c r="HR89" s="36"/>
      <c r="HS89" s="36"/>
      <c r="HT89" s="36"/>
      <c r="HU89" s="36"/>
      <c r="HV89" s="36"/>
      <c r="HW89" s="36"/>
      <c r="HX89" s="36"/>
      <c r="HY89" s="36"/>
      <c r="HZ89" s="36"/>
      <c r="IA89" s="36"/>
      <c r="IB89" s="36"/>
      <c r="IC89" s="36"/>
    </row>
    <row r="90" spans="1:237" s="35" customFormat="1" x14ac:dyDescent="0.2">
      <c r="A90" s="36"/>
      <c r="B90" s="36"/>
      <c r="C90" s="40"/>
      <c r="D90" s="36"/>
      <c r="E90" s="41"/>
      <c r="F90" s="36"/>
      <c r="G90" s="36"/>
      <c r="H90" s="36"/>
      <c r="I90" s="36"/>
      <c r="J90" s="36"/>
      <c r="K90" s="36"/>
      <c r="L90" s="36"/>
      <c r="M90" s="36"/>
      <c r="N90" s="36"/>
      <c r="O90" s="36"/>
      <c r="P90" s="36"/>
      <c r="R90" s="41"/>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c r="GU90" s="36"/>
      <c r="GV90" s="36"/>
      <c r="GW90" s="36"/>
      <c r="GX90" s="36"/>
      <c r="GY90" s="36"/>
      <c r="GZ90" s="36"/>
      <c r="HA90" s="36"/>
      <c r="HB90" s="36"/>
      <c r="HC90" s="36"/>
      <c r="HD90" s="36"/>
      <c r="HE90" s="36"/>
      <c r="HF90" s="36"/>
      <c r="HG90" s="36"/>
      <c r="HH90" s="36"/>
      <c r="HI90" s="36"/>
      <c r="HJ90" s="36"/>
      <c r="HK90" s="36"/>
      <c r="HL90" s="36"/>
      <c r="HM90" s="36"/>
      <c r="HN90" s="36"/>
      <c r="HO90" s="36"/>
      <c r="HP90" s="36"/>
      <c r="HQ90" s="36"/>
      <c r="HR90" s="36"/>
      <c r="HS90" s="36"/>
      <c r="HT90" s="36"/>
      <c r="HU90" s="36"/>
      <c r="HV90" s="36"/>
      <c r="HW90" s="36"/>
      <c r="HX90" s="36"/>
      <c r="HY90" s="36"/>
      <c r="HZ90" s="36"/>
      <c r="IA90" s="36"/>
      <c r="IB90" s="36"/>
      <c r="IC90" s="36"/>
    </row>
    <row r="91" spans="1:237" s="35" customFormat="1" x14ac:dyDescent="0.2">
      <c r="A91" s="36"/>
      <c r="B91" s="36"/>
      <c r="C91" s="40"/>
      <c r="D91" s="36"/>
      <c r="E91" s="41"/>
      <c r="F91" s="36"/>
      <c r="G91" s="36"/>
      <c r="H91" s="36"/>
      <c r="I91" s="36"/>
      <c r="J91" s="36"/>
      <c r="K91" s="36"/>
      <c r="L91" s="36"/>
      <c r="M91" s="36"/>
      <c r="N91" s="36"/>
      <c r="O91" s="36"/>
      <c r="P91" s="36"/>
      <c r="R91" s="41"/>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c r="GU91" s="36"/>
      <c r="GV91" s="36"/>
      <c r="GW91" s="36"/>
      <c r="GX91" s="36"/>
      <c r="GY91" s="36"/>
      <c r="GZ91" s="36"/>
      <c r="HA91" s="36"/>
      <c r="HB91" s="36"/>
      <c r="HC91" s="36"/>
      <c r="HD91" s="36"/>
      <c r="HE91" s="36"/>
      <c r="HF91" s="36"/>
      <c r="HG91" s="36"/>
      <c r="HH91" s="36"/>
      <c r="HI91" s="36"/>
      <c r="HJ91" s="36"/>
      <c r="HK91" s="36"/>
      <c r="HL91" s="36"/>
      <c r="HM91" s="36"/>
      <c r="HN91" s="36"/>
      <c r="HO91" s="36"/>
      <c r="HP91" s="36"/>
      <c r="HQ91" s="36"/>
      <c r="HR91" s="36"/>
      <c r="HS91" s="36"/>
      <c r="HT91" s="36"/>
      <c r="HU91" s="36"/>
      <c r="HV91" s="36"/>
      <c r="HW91" s="36"/>
      <c r="HX91" s="36"/>
      <c r="HY91" s="36"/>
      <c r="HZ91" s="36"/>
      <c r="IA91" s="36"/>
      <c r="IB91" s="36"/>
      <c r="IC91" s="36"/>
    </row>
    <row r="92" spans="1:237" s="35" customFormat="1" x14ac:dyDescent="0.2">
      <c r="A92" s="36"/>
      <c r="B92" s="36"/>
      <c r="C92" s="40"/>
      <c r="D92" s="36"/>
      <c r="E92" s="41"/>
      <c r="F92" s="36"/>
      <c r="G92" s="36"/>
      <c r="H92" s="36"/>
      <c r="I92" s="36"/>
      <c r="J92" s="36"/>
      <c r="K92" s="36"/>
      <c r="L92" s="36"/>
      <c r="M92" s="36"/>
      <c r="N92" s="36"/>
      <c r="O92" s="36"/>
      <c r="P92" s="36"/>
      <c r="R92" s="41"/>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c r="GL92" s="36"/>
      <c r="GM92" s="36"/>
      <c r="GN92" s="36"/>
      <c r="GO92" s="36"/>
      <c r="GP92" s="36"/>
      <c r="GQ92" s="36"/>
      <c r="GR92" s="36"/>
      <c r="GS92" s="36"/>
      <c r="GT92" s="36"/>
      <c r="GU92" s="36"/>
      <c r="GV92" s="36"/>
      <c r="GW92" s="36"/>
      <c r="GX92" s="36"/>
      <c r="GY92" s="36"/>
      <c r="GZ92" s="36"/>
      <c r="HA92" s="36"/>
      <c r="HB92" s="36"/>
      <c r="HC92" s="36"/>
      <c r="HD92" s="36"/>
      <c r="HE92" s="36"/>
      <c r="HF92" s="36"/>
      <c r="HG92" s="36"/>
      <c r="HH92" s="36"/>
      <c r="HI92" s="36"/>
      <c r="HJ92" s="36"/>
      <c r="HK92" s="36"/>
      <c r="HL92" s="36"/>
      <c r="HM92" s="36"/>
      <c r="HN92" s="36"/>
      <c r="HO92" s="36"/>
      <c r="HP92" s="36"/>
      <c r="HQ92" s="36"/>
      <c r="HR92" s="36"/>
      <c r="HS92" s="36"/>
      <c r="HT92" s="36"/>
      <c r="HU92" s="36"/>
      <c r="HV92" s="36"/>
      <c r="HW92" s="36"/>
      <c r="HX92" s="36"/>
      <c r="HY92" s="36"/>
      <c r="HZ92" s="36"/>
      <c r="IA92" s="36"/>
      <c r="IB92" s="36"/>
      <c r="IC92" s="36"/>
    </row>
    <row r="93" spans="1:237" s="35" customFormat="1" x14ac:dyDescent="0.2">
      <c r="A93" s="36"/>
      <c r="B93" s="36"/>
      <c r="C93" s="40"/>
      <c r="D93" s="36"/>
      <c r="E93" s="41"/>
      <c r="F93" s="36"/>
      <c r="G93" s="36"/>
      <c r="H93" s="36"/>
      <c r="I93" s="36"/>
      <c r="J93" s="36"/>
      <c r="K93" s="36"/>
      <c r="L93" s="36"/>
      <c r="M93" s="36"/>
      <c r="N93" s="36"/>
      <c r="O93" s="36"/>
      <c r="P93" s="36"/>
      <c r="R93" s="41"/>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c r="FU93" s="36"/>
      <c r="FV93" s="36"/>
      <c r="FW93" s="36"/>
      <c r="FX93" s="36"/>
      <c r="FY93" s="36"/>
      <c r="FZ93" s="36"/>
      <c r="GA93" s="36"/>
      <c r="GB93" s="36"/>
      <c r="GC93" s="36"/>
      <c r="GD93" s="36"/>
      <c r="GE93" s="36"/>
      <c r="GF93" s="36"/>
      <c r="GG93" s="36"/>
      <c r="GH93" s="36"/>
      <c r="GI93" s="36"/>
      <c r="GJ93" s="36"/>
      <c r="GK93" s="36"/>
      <c r="GL93" s="36"/>
      <c r="GM93" s="36"/>
      <c r="GN93" s="36"/>
      <c r="GO93" s="36"/>
      <c r="GP93" s="36"/>
      <c r="GQ93" s="36"/>
      <c r="GR93" s="36"/>
      <c r="GS93" s="36"/>
      <c r="GT93" s="36"/>
      <c r="GU93" s="36"/>
      <c r="GV93" s="36"/>
      <c r="GW93" s="36"/>
      <c r="GX93" s="36"/>
      <c r="GY93" s="36"/>
      <c r="GZ93" s="36"/>
      <c r="HA93" s="36"/>
      <c r="HB93" s="36"/>
      <c r="HC93" s="36"/>
      <c r="HD93" s="36"/>
      <c r="HE93" s="36"/>
      <c r="HF93" s="36"/>
      <c r="HG93" s="36"/>
      <c r="HH93" s="36"/>
      <c r="HI93" s="36"/>
      <c r="HJ93" s="36"/>
      <c r="HK93" s="36"/>
      <c r="HL93" s="36"/>
      <c r="HM93" s="36"/>
      <c r="HN93" s="36"/>
      <c r="HO93" s="36"/>
      <c r="HP93" s="36"/>
      <c r="HQ93" s="36"/>
      <c r="HR93" s="36"/>
      <c r="HS93" s="36"/>
      <c r="HT93" s="36"/>
      <c r="HU93" s="36"/>
      <c r="HV93" s="36"/>
      <c r="HW93" s="36"/>
      <c r="HX93" s="36"/>
      <c r="HY93" s="36"/>
      <c r="HZ93" s="36"/>
      <c r="IA93" s="36"/>
      <c r="IB93" s="36"/>
      <c r="IC93" s="36"/>
    </row>
    <row r="94" spans="1:237" s="35" customFormat="1" x14ac:dyDescent="0.2">
      <c r="A94" s="36"/>
      <c r="B94" s="36"/>
      <c r="C94" s="40"/>
      <c r="D94" s="36"/>
      <c r="E94" s="41"/>
      <c r="F94" s="36"/>
      <c r="G94" s="36"/>
      <c r="H94" s="36"/>
      <c r="I94" s="36"/>
      <c r="J94" s="49"/>
      <c r="K94" s="49"/>
      <c r="L94" s="49"/>
      <c r="M94" s="36"/>
      <c r="N94" s="36"/>
      <c r="O94" s="36"/>
      <c r="P94" s="36"/>
      <c r="R94" s="41"/>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c r="GL94" s="36"/>
      <c r="GM94" s="36"/>
      <c r="GN94" s="36"/>
      <c r="GO94" s="36"/>
      <c r="GP94" s="36"/>
      <c r="GQ94" s="36"/>
      <c r="GR94" s="36"/>
      <c r="GS94" s="36"/>
      <c r="GT94" s="36"/>
      <c r="GU94" s="36"/>
      <c r="GV94" s="36"/>
      <c r="GW94" s="36"/>
      <c r="GX94" s="36"/>
      <c r="GY94" s="36"/>
      <c r="GZ94" s="36"/>
      <c r="HA94" s="36"/>
      <c r="HB94" s="36"/>
      <c r="HC94" s="36"/>
      <c r="HD94" s="36"/>
      <c r="HE94" s="36"/>
      <c r="HF94" s="36"/>
      <c r="HG94" s="36"/>
      <c r="HH94" s="36"/>
      <c r="HI94" s="36"/>
      <c r="HJ94" s="36"/>
      <c r="HK94" s="36"/>
      <c r="HL94" s="36"/>
      <c r="HM94" s="36"/>
      <c r="HN94" s="36"/>
      <c r="HO94" s="36"/>
      <c r="HP94" s="36"/>
      <c r="HQ94" s="36"/>
      <c r="HR94" s="36"/>
      <c r="HS94" s="36"/>
      <c r="HT94" s="36"/>
      <c r="HU94" s="36"/>
      <c r="HV94" s="36"/>
      <c r="HW94" s="36"/>
      <c r="HX94" s="36"/>
      <c r="HY94" s="36"/>
      <c r="HZ94" s="36"/>
      <c r="IA94" s="36"/>
      <c r="IB94" s="36"/>
      <c r="IC94" s="36"/>
    </row>
    <row r="95" spans="1:237" s="35" customFormat="1" x14ac:dyDescent="0.2">
      <c r="A95" s="36"/>
      <c r="B95" s="36"/>
      <c r="C95" s="40"/>
      <c r="D95" s="36"/>
      <c r="E95" s="41"/>
      <c r="F95" s="36"/>
      <c r="G95" s="36"/>
      <c r="H95" s="36"/>
      <c r="I95" s="36"/>
      <c r="J95" s="36"/>
      <c r="K95" s="36"/>
      <c r="L95" s="36"/>
      <c r="M95" s="36"/>
      <c r="N95" s="36"/>
      <c r="O95" s="36"/>
      <c r="P95" s="36"/>
      <c r="R95" s="41"/>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c r="GE95" s="36"/>
      <c r="GF95" s="36"/>
      <c r="GG95" s="36"/>
      <c r="GH95" s="36"/>
      <c r="GI95" s="36"/>
      <c r="GJ95" s="36"/>
      <c r="GK95" s="36"/>
      <c r="GL95" s="36"/>
      <c r="GM95" s="36"/>
      <c r="GN95" s="36"/>
      <c r="GO95" s="36"/>
      <c r="GP95" s="36"/>
      <c r="GQ95" s="36"/>
      <c r="GR95" s="36"/>
      <c r="GS95" s="36"/>
      <c r="GT95" s="36"/>
      <c r="GU95" s="36"/>
      <c r="GV95" s="36"/>
      <c r="GW95" s="36"/>
      <c r="GX95" s="36"/>
      <c r="GY95" s="36"/>
      <c r="GZ95" s="36"/>
      <c r="HA95" s="36"/>
      <c r="HB95" s="36"/>
      <c r="HC95" s="36"/>
      <c r="HD95" s="36"/>
      <c r="HE95" s="36"/>
      <c r="HF95" s="36"/>
      <c r="HG95" s="36"/>
      <c r="HH95" s="36"/>
      <c r="HI95" s="36"/>
      <c r="HJ95" s="36"/>
      <c r="HK95" s="36"/>
      <c r="HL95" s="36"/>
      <c r="HM95" s="36"/>
      <c r="HN95" s="36"/>
      <c r="HO95" s="36"/>
      <c r="HP95" s="36"/>
      <c r="HQ95" s="36"/>
      <c r="HR95" s="36"/>
      <c r="HS95" s="36"/>
      <c r="HT95" s="36"/>
      <c r="HU95" s="36"/>
      <c r="HV95" s="36"/>
      <c r="HW95" s="36"/>
      <c r="HX95" s="36"/>
      <c r="HY95" s="36"/>
      <c r="HZ95" s="36"/>
      <c r="IA95" s="36"/>
      <c r="IB95" s="36"/>
      <c r="IC95" s="36"/>
    </row>
    <row r="96" spans="1:237" s="35" customFormat="1" x14ac:dyDescent="0.2">
      <c r="A96" s="36"/>
      <c r="B96" s="36"/>
      <c r="C96" s="40"/>
      <c r="D96" s="36"/>
      <c r="E96" s="41"/>
      <c r="F96" s="36"/>
      <c r="G96" s="36"/>
      <c r="H96" s="36"/>
      <c r="I96" s="36"/>
      <c r="J96" s="36"/>
      <c r="K96" s="36"/>
      <c r="L96" s="36"/>
      <c r="M96" s="36"/>
      <c r="N96" s="36"/>
      <c r="O96" s="36"/>
      <c r="P96" s="36"/>
      <c r="R96" s="41"/>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c r="GU96" s="36"/>
      <c r="GV96" s="36"/>
      <c r="GW96" s="36"/>
      <c r="GX96" s="36"/>
      <c r="GY96" s="36"/>
      <c r="GZ96" s="36"/>
      <c r="HA96" s="36"/>
      <c r="HB96" s="36"/>
      <c r="HC96" s="36"/>
      <c r="HD96" s="36"/>
      <c r="HE96" s="36"/>
      <c r="HF96" s="36"/>
      <c r="HG96" s="36"/>
      <c r="HH96" s="36"/>
      <c r="HI96" s="36"/>
      <c r="HJ96" s="36"/>
      <c r="HK96" s="36"/>
      <c r="HL96" s="36"/>
      <c r="HM96" s="36"/>
      <c r="HN96" s="36"/>
      <c r="HO96" s="36"/>
      <c r="HP96" s="36"/>
      <c r="HQ96" s="36"/>
      <c r="HR96" s="36"/>
      <c r="HS96" s="36"/>
      <c r="HT96" s="36"/>
      <c r="HU96" s="36"/>
      <c r="HV96" s="36"/>
      <c r="HW96" s="36"/>
      <c r="HX96" s="36"/>
      <c r="HY96" s="36"/>
      <c r="HZ96" s="36"/>
      <c r="IA96" s="36"/>
      <c r="IB96" s="36"/>
      <c r="IC96" s="36"/>
    </row>
    <row r="97" spans="1:237" s="35" customFormat="1" x14ac:dyDescent="0.2">
      <c r="A97" s="36"/>
      <c r="B97" s="36"/>
      <c r="C97" s="40"/>
      <c r="D97" s="36"/>
      <c r="E97" s="41"/>
      <c r="F97" s="36"/>
      <c r="G97" s="36"/>
      <c r="H97" s="36"/>
      <c r="I97" s="36"/>
      <c r="J97" s="36"/>
      <c r="K97" s="36"/>
      <c r="L97" s="36"/>
      <c r="M97" s="36"/>
      <c r="N97" s="36"/>
      <c r="O97" s="36"/>
      <c r="P97" s="36"/>
      <c r="R97" s="41"/>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c r="FU97" s="36"/>
      <c r="FV97" s="36"/>
      <c r="FW97" s="36"/>
      <c r="FX97" s="36"/>
      <c r="FY97" s="36"/>
      <c r="FZ97" s="36"/>
      <c r="GA97" s="36"/>
      <c r="GB97" s="36"/>
      <c r="GC97" s="36"/>
      <c r="GD97" s="36"/>
      <c r="GE97" s="36"/>
      <c r="GF97" s="36"/>
      <c r="GG97" s="36"/>
      <c r="GH97" s="36"/>
      <c r="GI97" s="36"/>
      <c r="GJ97" s="36"/>
      <c r="GK97" s="36"/>
      <c r="GL97" s="36"/>
      <c r="GM97" s="36"/>
      <c r="GN97" s="36"/>
      <c r="GO97" s="36"/>
      <c r="GP97" s="36"/>
      <c r="GQ97" s="36"/>
      <c r="GR97" s="36"/>
      <c r="GS97" s="36"/>
      <c r="GT97" s="36"/>
      <c r="GU97" s="36"/>
      <c r="GV97" s="36"/>
      <c r="GW97" s="36"/>
      <c r="GX97" s="36"/>
      <c r="GY97" s="36"/>
      <c r="GZ97" s="36"/>
      <c r="HA97" s="36"/>
      <c r="HB97" s="36"/>
      <c r="HC97" s="36"/>
      <c r="HD97" s="36"/>
      <c r="HE97" s="36"/>
      <c r="HF97" s="36"/>
      <c r="HG97" s="36"/>
      <c r="HH97" s="36"/>
      <c r="HI97" s="36"/>
      <c r="HJ97" s="36"/>
      <c r="HK97" s="36"/>
      <c r="HL97" s="36"/>
      <c r="HM97" s="36"/>
      <c r="HN97" s="36"/>
      <c r="HO97" s="36"/>
      <c r="HP97" s="36"/>
      <c r="HQ97" s="36"/>
      <c r="HR97" s="36"/>
      <c r="HS97" s="36"/>
      <c r="HT97" s="36"/>
      <c r="HU97" s="36"/>
      <c r="HV97" s="36"/>
      <c r="HW97" s="36"/>
      <c r="HX97" s="36"/>
      <c r="HY97" s="36"/>
      <c r="HZ97" s="36"/>
      <c r="IA97" s="36"/>
      <c r="IB97" s="36"/>
      <c r="IC97" s="36"/>
    </row>
  </sheetData>
  <mergeCells count="47">
    <mergeCell ref="H85:L85"/>
    <mergeCell ref="A87:P87"/>
    <mergeCell ref="L18:P18"/>
    <mergeCell ref="A79:C79"/>
    <mergeCell ref="A80:C80"/>
    <mergeCell ref="A82:P82"/>
    <mergeCell ref="F84:G84"/>
    <mergeCell ref="H84:L84"/>
    <mergeCell ref="M84:N84"/>
    <mergeCell ref="O84:P84"/>
    <mergeCell ref="A18:A19"/>
    <mergeCell ref="B18:B19"/>
    <mergeCell ref="C18:C19"/>
    <mergeCell ref="D18:D19"/>
    <mergeCell ref="E18:E19"/>
    <mergeCell ref="F18:K18"/>
    <mergeCell ref="A15:B15"/>
    <mergeCell ref="C15:P15"/>
    <mergeCell ref="A16:B16"/>
    <mergeCell ref="C16:P16"/>
    <mergeCell ref="A17:B17"/>
    <mergeCell ref="K17:P17"/>
    <mergeCell ref="A13:B13"/>
    <mergeCell ref="C13:P13"/>
    <mergeCell ref="A12:B12"/>
    <mergeCell ref="C12:P12"/>
    <mergeCell ref="A14:B14"/>
    <mergeCell ref="C14:P14"/>
    <mergeCell ref="A9:B9"/>
    <mergeCell ref="C9:P9"/>
    <mergeCell ref="A10:B10"/>
    <mergeCell ref="C10:P10"/>
    <mergeCell ref="A11:B11"/>
    <mergeCell ref="C11:P11"/>
    <mergeCell ref="A6:B6"/>
    <mergeCell ref="C6:P6"/>
    <mergeCell ref="A7:B7"/>
    <mergeCell ref="C7:P7"/>
    <mergeCell ref="A8:B8"/>
    <mergeCell ref="C8:P8"/>
    <mergeCell ref="A5:B5"/>
    <mergeCell ref="C5:P5"/>
    <mergeCell ref="A1:B1"/>
    <mergeCell ref="C1:D1"/>
    <mergeCell ref="A2:P2"/>
    <mergeCell ref="A3:P3"/>
    <mergeCell ref="A4:P4"/>
  </mergeCells>
  <conditionalFormatting sqref="C21:P21 C26:P27 C77:P77 C25:K25">
    <cfRule type="expression" dxfId="47" priority="56">
      <formula>IF(AND($A21="",$B21=""),TRUE,FALSE)</formula>
    </cfRule>
  </conditionalFormatting>
  <conditionalFormatting sqref="C28:P28 C30:P30">
    <cfRule type="expression" dxfId="46" priority="54">
      <formula>IF(AND($A28="",$B28=""),TRUE,FALSE)</formula>
    </cfRule>
  </conditionalFormatting>
  <conditionalFormatting sqref="C22:P24">
    <cfRule type="expression" dxfId="45" priority="49">
      <formula>IF(AND($A22="",$B22=""),TRUE,FALSE)</formula>
    </cfRule>
  </conditionalFormatting>
  <conditionalFormatting sqref="C29:P29">
    <cfRule type="expression" dxfId="44" priority="46">
      <formula>IF(AND($A29="",$B29=""),TRUE,FALSE)</formula>
    </cfRule>
  </conditionalFormatting>
  <conditionalFormatting sqref="C32:P33 C31:K31">
    <cfRule type="expression" dxfId="43" priority="45">
      <formula>IF(AND($A31="",$B31=""),TRUE,FALSE)</formula>
    </cfRule>
  </conditionalFormatting>
  <conditionalFormatting sqref="C35:P35 C37:P37 C34:K34">
    <cfRule type="expression" dxfId="42" priority="44">
      <formula>IF(AND($A34="",$B34=""),TRUE,FALSE)</formula>
    </cfRule>
  </conditionalFormatting>
  <conditionalFormatting sqref="C36:P36">
    <cfRule type="expression" dxfId="41" priority="43">
      <formula>IF(AND($A36="",$B36=""),TRUE,FALSE)</formula>
    </cfRule>
  </conditionalFormatting>
  <conditionalFormatting sqref="C39:P39 C41:P41 C38:K38">
    <cfRule type="expression" dxfId="40" priority="42">
      <formula>IF(AND($A38="",$B38=""),TRUE,FALSE)</formula>
    </cfRule>
  </conditionalFormatting>
  <conditionalFormatting sqref="C40:P40">
    <cfRule type="expression" dxfId="39" priority="41">
      <formula>IF(AND($A40="",$B40=""),TRUE,FALSE)</formula>
    </cfRule>
  </conditionalFormatting>
  <conditionalFormatting sqref="C43:P43 C42:K42">
    <cfRule type="expression" dxfId="38" priority="40">
      <formula>IF(AND($A42="",$B42=""),TRUE,FALSE)</formula>
    </cfRule>
  </conditionalFormatting>
  <conditionalFormatting sqref="C46:P46">
    <cfRule type="expression" dxfId="37" priority="38">
      <formula>IF(AND($A46="",$B46=""),TRUE,FALSE)</formula>
    </cfRule>
  </conditionalFormatting>
  <conditionalFormatting sqref="C48:P48 C47:O47">
    <cfRule type="expression" dxfId="36" priority="37">
      <formula>IF(AND($A47="",$B47=""),TRUE,FALSE)</formula>
    </cfRule>
  </conditionalFormatting>
  <conditionalFormatting sqref="C49:P49">
    <cfRule type="expression" dxfId="35" priority="36">
      <formula>IF(AND($A49="",$B49=""),TRUE,FALSE)</formula>
    </cfRule>
  </conditionalFormatting>
  <conditionalFormatting sqref="C55:P55 C54:O54">
    <cfRule type="expression" dxfId="34" priority="35">
      <formula>IF(AND($A54="",$B54=""),TRUE,FALSE)</formula>
    </cfRule>
  </conditionalFormatting>
  <conditionalFormatting sqref="C51:P51 C50:K50">
    <cfRule type="expression" dxfId="33" priority="33">
      <formula>IF(AND($A50="",$B50=""),TRUE,FALSE)</formula>
    </cfRule>
  </conditionalFormatting>
  <conditionalFormatting sqref="C53:P53 C52:K52">
    <cfRule type="expression" dxfId="32" priority="32">
      <formula>IF(AND($A52="",$B52=""),TRUE,FALSE)</formula>
    </cfRule>
  </conditionalFormatting>
  <conditionalFormatting sqref="C45:P45">
    <cfRule type="expression" dxfId="31" priority="11">
      <formula>IF(AND($A45="",$B45=""),TRUE,FALSE)</formula>
    </cfRule>
  </conditionalFormatting>
  <conditionalFormatting sqref="C44:P44">
    <cfRule type="expression" dxfId="30" priority="10">
      <formula>IF(AND($A44="",$B44=""),TRUE,FALSE)</formula>
    </cfRule>
  </conditionalFormatting>
  <conditionalFormatting sqref="L25:P25">
    <cfRule type="expression" dxfId="29" priority="9">
      <formula>IF(AND($A25="",$B25=""),TRUE,FALSE)</formula>
    </cfRule>
  </conditionalFormatting>
  <conditionalFormatting sqref="L31:P31">
    <cfRule type="expression" dxfId="28" priority="8">
      <formula>IF(AND($A31="",$B31=""),TRUE,FALSE)</formula>
    </cfRule>
  </conditionalFormatting>
  <conditionalFormatting sqref="L34:P34">
    <cfRule type="expression" dxfId="27" priority="7">
      <formula>IF(AND($A34="",$B34=""),TRUE,FALSE)</formula>
    </cfRule>
  </conditionalFormatting>
  <conditionalFormatting sqref="L38:P38">
    <cfRule type="expression" dxfId="26" priority="6">
      <formula>IF(AND($A38="",$B38=""),TRUE,FALSE)</formula>
    </cfRule>
  </conditionalFormatting>
  <conditionalFormatting sqref="L42:P42">
    <cfRule type="expression" dxfId="25" priority="5">
      <formula>IF(AND($A42="",$B42=""),TRUE,FALSE)</formula>
    </cfRule>
  </conditionalFormatting>
  <conditionalFormatting sqref="P47">
    <cfRule type="expression" dxfId="24" priority="4">
      <formula>IF(AND($A47="",$B47=""),TRUE,FALSE)</formula>
    </cfRule>
  </conditionalFormatting>
  <conditionalFormatting sqref="L50:P50">
    <cfRule type="expression" dxfId="23" priority="3">
      <formula>IF(AND($A50="",$B50=""),TRUE,FALSE)</formula>
    </cfRule>
  </conditionalFormatting>
  <conditionalFormatting sqref="L52:P52">
    <cfRule type="expression" dxfId="22" priority="2">
      <formula>IF(AND($A52="",$B52=""),TRUE,FALSE)</formula>
    </cfRule>
  </conditionalFormatting>
  <conditionalFormatting sqref="P54">
    <cfRule type="expression" dxfId="21" priority="1">
      <formula>IF(AND($A54="",$B54=""),TRUE,FALSE)</formula>
    </cfRule>
  </conditionalFormatting>
  <pageMargins left="0.59055118110236227" right="0.15748031496062992" top="0.98425196850393704" bottom="0.27559055118110237" header="3.937007874015748E-2" footer="0.11811023622047245"/>
  <pageSetup paperSize="9" scale="77" firstPageNumber="0" fitToHeight="0" orientation="landscape" horizontalDpi="4294967293" r:id="rId1"/>
  <headerFooter>
    <oddFooter>&amp;C&amp;8Lapa &amp;P no &amp;N</oddFooter>
  </headerFooter>
  <extLst>
    <ext xmlns:x14="http://schemas.microsoft.com/office/spreadsheetml/2009/9/main" uri="{78C0D931-6437-407d-A8EE-F0AAD7539E65}">
      <x14:conditionalFormattings>
        <x14:conditionalFormatting xmlns:xm="http://schemas.microsoft.com/office/excel/2006/main">
          <x14:cfRule type="expression" priority="103" id="{61DD24A3-735E-4CBD-8AE6-C2F7CAB32C45}">
            <xm:f>IF(AND('1-1'!#REF!="",'1-1'!#REF!=""),TRUE,FALSE)</xm:f>
            <x14:dxf>
              <font>
                <color rgb="FF0000FF"/>
              </font>
            </x14:dxf>
          </x14:cfRule>
          <xm:sqref>C76:P76</xm:sqref>
        </x14:conditionalFormatting>
        <x14:conditionalFormatting xmlns:xm="http://schemas.microsoft.com/office/excel/2006/main">
          <x14:cfRule type="expression" priority="31" id="{E3AF1284-8494-423E-9482-678A1FC03A05}">
            <xm:f>IF(AND('1-1'!#REF!="",'1-1'!#REF!=""),TRUE,FALSE)</xm:f>
            <x14:dxf>
              <font>
                <color rgb="FF0000FF"/>
              </font>
            </x14:dxf>
          </x14:cfRule>
          <xm:sqref>C75:P75</xm:sqref>
        </x14:conditionalFormatting>
        <x14:conditionalFormatting xmlns:xm="http://schemas.microsoft.com/office/excel/2006/main">
          <x14:cfRule type="expression" priority="30" id="{1AE88682-5E95-4049-AC7A-F1BC25E87B5C}">
            <xm:f>IF(AND('1-1'!#REF!="",'1-1'!#REF!=""),TRUE,FALSE)</xm:f>
            <x14:dxf>
              <font>
                <color rgb="FF0000FF"/>
              </font>
            </x14:dxf>
          </x14:cfRule>
          <xm:sqref>C74:P74</xm:sqref>
        </x14:conditionalFormatting>
        <x14:conditionalFormatting xmlns:xm="http://schemas.microsoft.com/office/excel/2006/main">
          <x14:cfRule type="expression" priority="29" id="{0E8F303B-6AC2-4172-943B-3928F9ADD71F}">
            <xm:f>IF(AND('1-1'!#REF!="",'1-1'!#REF!=""),TRUE,FALSE)</xm:f>
            <x14:dxf>
              <font>
                <color rgb="FF0000FF"/>
              </font>
            </x14:dxf>
          </x14:cfRule>
          <xm:sqref>C73:P73</xm:sqref>
        </x14:conditionalFormatting>
        <x14:conditionalFormatting xmlns:xm="http://schemas.microsoft.com/office/excel/2006/main">
          <x14:cfRule type="expression" priority="28" id="{9C13A610-C679-48D8-84EE-1AF24FF125D3}">
            <xm:f>IF(AND('1-1'!#REF!="",'1-1'!#REF!=""),TRUE,FALSE)</xm:f>
            <x14:dxf>
              <font>
                <color rgb="FF0000FF"/>
              </font>
            </x14:dxf>
          </x14:cfRule>
          <xm:sqref>C72:P72</xm:sqref>
        </x14:conditionalFormatting>
        <x14:conditionalFormatting xmlns:xm="http://schemas.microsoft.com/office/excel/2006/main">
          <x14:cfRule type="expression" priority="27" id="{95A5EB82-BC86-497E-B14F-A0C4F4F933B8}">
            <xm:f>IF(AND('1-1'!#REF!="",'1-1'!#REF!=""),TRUE,FALSE)</xm:f>
            <x14:dxf>
              <font>
                <color rgb="FF0000FF"/>
              </font>
            </x14:dxf>
          </x14:cfRule>
          <xm:sqref>C71:P71</xm:sqref>
        </x14:conditionalFormatting>
        <x14:conditionalFormatting xmlns:xm="http://schemas.microsoft.com/office/excel/2006/main">
          <x14:cfRule type="expression" priority="26" id="{21846FC6-CF81-4A35-A65C-5FC1843527FF}">
            <xm:f>IF(AND('1-1'!#REF!="",'1-1'!#REF!=""),TRUE,FALSE)</xm:f>
            <x14:dxf>
              <font>
                <color rgb="FF0000FF"/>
              </font>
            </x14:dxf>
          </x14:cfRule>
          <xm:sqref>C70:P70</xm:sqref>
        </x14:conditionalFormatting>
        <x14:conditionalFormatting xmlns:xm="http://schemas.microsoft.com/office/excel/2006/main">
          <x14:cfRule type="expression" priority="25" id="{E34B67B8-3F56-462A-A32E-6C1E7D332524}">
            <xm:f>IF(AND('1-1'!#REF!="",'1-1'!#REF!=""),TRUE,FALSE)</xm:f>
            <x14:dxf>
              <font>
                <color rgb="FF0000FF"/>
              </font>
            </x14:dxf>
          </x14:cfRule>
          <xm:sqref>C69:P69</xm:sqref>
        </x14:conditionalFormatting>
        <x14:conditionalFormatting xmlns:xm="http://schemas.microsoft.com/office/excel/2006/main">
          <x14:cfRule type="expression" priority="24" id="{DE6A7D36-69AF-427D-906C-90EC67CBD1FE}">
            <xm:f>IF(AND('1-1'!#REF!="",'1-1'!#REF!=""),TRUE,FALSE)</xm:f>
            <x14:dxf>
              <font>
                <color rgb="FF0000FF"/>
              </font>
            </x14:dxf>
          </x14:cfRule>
          <xm:sqref>C68:P68</xm:sqref>
        </x14:conditionalFormatting>
        <x14:conditionalFormatting xmlns:xm="http://schemas.microsoft.com/office/excel/2006/main">
          <x14:cfRule type="expression" priority="23" id="{0C1A6322-523D-4DCA-BDD9-20BB4E4AA9D0}">
            <xm:f>IF(AND('1-1'!#REF!="",'1-1'!#REF!=""),TRUE,FALSE)</xm:f>
            <x14:dxf>
              <font>
                <color rgb="FF0000FF"/>
              </font>
            </x14:dxf>
          </x14:cfRule>
          <xm:sqref>C67:P67</xm:sqref>
        </x14:conditionalFormatting>
        <x14:conditionalFormatting xmlns:xm="http://schemas.microsoft.com/office/excel/2006/main">
          <x14:cfRule type="expression" priority="22" id="{A0B78A99-A6ED-4C1D-A224-9DEC2D725041}">
            <xm:f>IF(AND('1-1'!#REF!="",'1-1'!#REF!=""),TRUE,FALSE)</xm:f>
            <x14:dxf>
              <font>
                <color rgb="FF0000FF"/>
              </font>
            </x14:dxf>
          </x14:cfRule>
          <xm:sqref>C61:P61</xm:sqref>
        </x14:conditionalFormatting>
        <x14:conditionalFormatting xmlns:xm="http://schemas.microsoft.com/office/excel/2006/main">
          <x14:cfRule type="expression" priority="21" id="{F41B6C74-7E30-427B-813B-BF9A6715B373}">
            <xm:f>IF(AND('1-1'!#REF!="",'1-1'!#REF!=""),TRUE,FALSE)</xm:f>
            <x14:dxf>
              <font>
                <color rgb="FF0000FF"/>
              </font>
            </x14:dxf>
          </x14:cfRule>
          <xm:sqref>C60:P60</xm:sqref>
        </x14:conditionalFormatting>
        <x14:conditionalFormatting xmlns:xm="http://schemas.microsoft.com/office/excel/2006/main">
          <x14:cfRule type="expression" priority="20" id="{2A8E77F0-8C91-413D-9ECD-40692F0E30C3}">
            <xm:f>IF(AND('1-1'!#REF!="",'1-1'!#REF!=""),TRUE,FALSE)</xm:f>
            <x14:dxf>
              <font>
                <color rgb="FF0000FF"/>
              </font>
            </x14:dxf>
          </x14:cfRule>
          <xm:sqref>C59:P59</xm:sqref>
        </x14:conditionalFormatting>
        <x14:conditionalFormatting xmlns:xm="http://schemas.microsoft.com/office/excel/2006/main">
          <x14:cfRule type="expression" priority="19" id="{23FA38A1-7A88-43B3-87A5-D11A9886B016}">
            <xm:f>IF(AND('1-1'!#REF!="",'1-1'!#REF!=""),TRUE,FALSE)</xm:f>
            <x14:dxf>
              <font>
                <color rgb="FF0000FF"/>
              </font>
            </x14:dxf>
          </x14:cfRule>
          <xm:sqref>C58:P58</xm:sqref>
        </x14:conditionalFormatting>
        <x14:conditionalFormatting xmlns:xm="http://schemas.microsoft.com/office/excel/2006/main">
          <x14:cfRule type="expression" priority="18" id="{6B590EC3-E33E-410A-B58B-344A49C82CCE}">
            <xm:f>IF(AND('1-1'!#REF!="",'1-1'!#REF!=""),TRUE,FALSE)</xm:f>
            <x14:dxf>
              <font>
                <color rgb="FF0000FF"/>
              </font>
            </x14:dxf>
          </x14:cfRule>
          <xm:sqref>C57:P57</xm:sqref>
        </x14:conditionalFormatting>
        <x14:conditionalFormatting xmlns:xm="http://schemas.microsoft.com/office/excel/2006/main">
          <x14:cfRule type="expression" priority="17" id="{499D97BA-A30E-4767-8DBA-040D04D256C8}">
            <xm:f>IF(AND('1-1'!#REF!="",'1-1'!#REF!=""),TRUE,FALSE)</xm:f>
            <x14:dxf>
              <font>
                <color rgb="FF0000FF"/>
              </font>
            </x14:dxf>
          </x14:cfRule>
          <xm:sqref>C56:P56</xm:sqref>
        </x14:conditionalFormatting>
        <x14:conditionalFormatting xmlns:xm="http://schemas.microsoft.com/office/excel/2006/main">
          <x14:cfRule type="expression" priority="16" id="{075E5C74-5718-4B44-B1E3-3CE044D5A078}">
            <xm:f>IF(AND('1-1'!#REF!="",'1-1'!#REF!=""),TRUE,FALSE)</xm:f>
            <x14:dxf>
              <font>
                <color rgb="FF0000FF"/>
              </font>
            </x14:dxf>
          </x14:cfRule>
          <xm:sqref>C66:P66</xm:sqref>
        </x14:conditionalFormatting>
        <x14:conditionalFormatting xmlns:xm="http://schemas.microsoft.com/office/excel/2006/main">
          <x14:cfRule type="expression" priority="15" id="{D6E951CD-A756-4F17-ADC0-977C0579D210}">
            <xm:f>IF(AND('1-1'!#REF!="",'1-1'!#REF!=""),TRUE,FALSE)</xm:f>
            <x14:dxf>
              <font>
                <color rgb="FF0000FF"/>
              </font>
            </x14:dxf>
          </x14:cfRule>
          <xm:sqref>C65:P65</xm:sqref>
        </x14:conditionalFormatting>
        <x14:conditionalFormatting xmlns:xm="http://schemas.microsoft.com/office/excel/2006/main">
          <x14:cfRule type="expression" priority="14" id="{453E55AD-4BCE-4A6F-9A87-46CD219F5881}">
            <xm:f>IF(AND('1-1'!#REF!="",'1-1'!#REF!=""),TRUE,FALSE)</xm:f>
            <x14:dxf>
              <font>
                <color rgb="FF0000FF"/>
              </font>
            </x14:dxf>
          </x14:cfRule>
          <xm:sqref>C64:P64</xm:sqref>
        </x14:conditionalFormatting>
        <x14:conditionalFormatting xmlns:xm="http://schemas.microsoft.com/office/excel/2006/main">
          <x14:cfRule type="expression" priority="13" id="{9E46C76E-0C04-4763-908B-CF9D3BFA9E77}">
            <xm:f>IF(AND('1-1'!#REF!="",'1-1'!#REF!=""),TRUE,FALSE)</xm:f>
            <x14:dxf>
              <font>
                <color rgb="FF0000FF"/>
              </font>
            </x14:dxf>
          </x14:cfRule>
          <xm:sqref>C63:P63</xm:sqref>
        </x14:conditionalFormatting>
        <x14:conditionalFormatting xmlns:xm="http://schemas.microsoft.com/office/excel/2006/main">
          <x14:cfRule type="expression" priority="12" id="{10150E31-74CC-4A2F-B054-23511283E7A8}">
            <xm:f>IF(AND('1-1'!#REF!="",'1-1'!#REF!=""),TRUE,FALSE)</xm:f>
            <x14:dxf>
              <font>
                <color rgb="FF0000FF"/>
              </font>
            </x14:dxf>
          </x14:cfRule>
          <xm:sqref>C62:P62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KOPTAME</vt:lpstr>
      <vt:lpstr>1</vt:lpstr>
      <vt:lpstr>1-1</vt:lpstr>
      <vt:lpstr>1-2</vt:lpstr>
      <vt:lpstr>1-3</vt:lpstr>
      <vt:lpstr>1-4</vt:lpstr>
      <vt:lpstr>'1'!Print_Area</vt:lpstr>
      <vt:lpstr>'1-1'!Print_Area</vt:lpstr>
      <vt:lpstr>'1-2'!Print_Area</vt:lpstr>
      <vt:lpstr>'1-3'!Print_Area</vt:lpstr>
      <vt:lpstr>'1-4'!Print_Area</vt:lpstr>
      <vt:lpstr>KOPTAME!Print_Area</vt:lpstr>
      <vt:lpstr>'1-1'!Print_Titles</vt:lpstr>
      <vt:lpstr>'1-2'!Print_Titles</vt:lpstr>
      <vt:lpstr>'1-3'!Print_Titles</vt:lpstr>
      <vt:lpstr>'1-4'!Print_Titles</vt:lpstr>
    </vt:vector>
  </TitlesOfParts>
  <Company>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DoubleM</dc:creator>
  <cp:lastModifiedBy>Ingrīda Kalve</cp:lastModifiedBy>
  <cp:lastPrinted>2017-04-21T09:29:39Z</cp:lastPrinted>
  <dcterms:created xsi:type="dcterms:W3CDTF">2009-11-03T21:27:17Z</dcterms:created>
  <dcterms:modified xsi:type="dcterms:W3CDTF">2017-04-24T14:58:46Z</dcterms:modified>
</cp:coreProperties>
</file>